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4\"/>
    </mc:Choice>
  </mc:AlternateContent>
  <xr:revisionPtr revIDLastSave="0" documentId="13_ncr:1_{69CA43A3-D389-4D52-BA9E-DDC315000F7A}"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6" i="1" l="1"/>
  <c r="Q16" i="1"/>
  <c r="P16" i="1"/>
  <c r="C16" i="1"/>
  <c r="R12" i="1"/>
  <c r="Q12" i="1"/>
  <c r="P12" i="1"/>
  <c r="C12" i="1"/>
  <c r="R104" i="1"/>
  <c r="Q104" i="1"/>
  <c r="P104" i="1"/>
  <c r="C104" i="1"/>
  <c r="R120" i="1"/>
  <c r="Q120" i="1"/>
  <c r="P120" i="1"/>
  <c r="C120" i="1"/>
  <c r="R11" i="1"/>
  <c r="Q11" i="1"/>
  <c r="P11" i="1"/>
  <c r="C11" i="1"/>
  <c r="R60" i="1"/>
  <c r="Q60" i="1"/>
  <c r="P60" i="1"/>
  <c r="C60" i="1"/>
  <c r="R2" i="1"/>
  <c r="Q2" i="1"/>
  <c r="P2" i="1"/>
  <c r="C2" i="1"/>
  <c r="R94" i="1"/>
  <c r="Q94" i="1"/>
  <c r="P94" i="1"/>
  <c r="C94" i="1"/>
  <c r="R175" i="1"/>
  <c r="Q175" i="1"/>
  <c r="P175" i="1"/>
  <c r="C175" i="1"/>
  <c r="R156" i="1"/>
  <c r="Q156" i="1"/>
  <c r="P156" i="1"/>
  <c r="C156" i="1"/>
  <c r="R93" i="1"/>
  <c r="Q93" i="1"/>
  <c r="P93" i="1"/>
  <c r="C93" i="1"/>
  <c r="R29" i="1"/>
  <c r="Q29" i="1"/>
  <c r="P29" i="1"/>
  <c r="C29" i="1"/>
  <c r="R174" i="1"/>
  <c r="Q174" i="1"/>
  <c r="P174" i="1"/>
  <c r="C174" i="1"/>
  <c r="R173" i="1"/>
  <c r="Q173" i="1"/>
  <c r="P173" i="1"/>
  <c r="C173" i="1"/>
  <c r="R172" i="1"/>
  <c r="Q172" i="1"/>
  <c r="P172" i="1"/>
  <c r="C172" i="1"/>
  <c r="R171" i="1"/>
  <c r="Q171" i="1"/>
  <c r="P171" i="1"/>
  <c r="C171" i="1"/>
  <c r="R170" i="1"/>
  <c r="Q170" i="1"/>
  <c r="P170" i="1"/>
  <c r="C170" i="1"/>
  <c r="R79" i="1"/>
  <c r="Q79" i="1"/>
  <c r="P79" i="1"/>
  <c r="C79" i="1"/>
  <c r="R169" i="1"/>
  <c r="Q169" i="1"/>
  <c r="P169" i="1"/>
  <c r="C169" i="1"/>
  <c r="R168" i="1"/>
  <c r="Q168" i="1"/>
  <c r="P168" i="1"/>
  <c r="C168" i="1"/>
  <c r="R62" i="1"/>
  <c r="Q62" i="1"/>
  <c r="P62" i="1"/>
  <c r="C62" i="1"/>
  <c r="R167" i="1"/>
  <c r="Q167" i="1"/>
  <c r="P167" i="1"/>
  <c r="C167" i="1"/>
  <c r="R166" i="1"/>
  <c r="Q166" i="1"/>
  <c r="P166" i="1"/>
  <c r="C166" i="1"/>
  <c r="R165" i="1"/>
  <c r="Q165" i="1"/>
  <c r="P165" i="1"/>
  <c r="C165" i="1"/>
  <c r="R164" i="1"/>
  <c r="Q164" i="1"/>
  <c r="P164" i="1"/>
  <c r="C164" i="1"/>
  <c r="R163" i="1"/>
  <c r="Q163" i="1"/>
  <c r="P163" i="1"/>
  <c r="C163" i="1"/>
  <c r="R162" i="1"/>
  <c r="Q162" i="1"/>
  <c r="P162" i="1"/>
  <c r="C162" i="1"/>
  <c r="R161" i="1"/>
  <c r="Q161" i="1"/>
  <c r="P161" i="1"/>
  <c r="C161" i="1"/>
  <c r="R160" i="1"/>
  <c r="Q160" i="1"/>
  <c r="P160" i="1"/>
  <c r="C160" i="1"/>
  <c r="R159" i="1"/>
  <c r="Q159" i="1"/>
  <c r="P159" i="1"/>
  <c r="C159" i="1"/>
  <c r="R24" i="1"/>
  <c r="Q24" i="1"/>
  <c r="P24" i="1"/>
  <c r="C24" i="1"/>
  <c r="R158" i="1"/>
  <c r="Q158" i="1"/>
  <c r="P158" i="1"/>
  <c r="C158" i="1"/>
  <c r="R157" i="1"/>
  <c r="Q157" i="1"/>
  <c r="P157" i="1"/>
  <c r="C157" i="1"/>
  <c r="R200" i="1"/>
  <c r="Q200" i="1"/>
  <c r="P200" i="1"/>
  <c r="C200" i="1"/>
  <c r="R57" i="1"/>
  <c r="Q57" i="1"/>
  <c r="P57" i="1"/>
  <c r="C57" i="1"/>
  <c r="R72" i="1"/>
  <c r="Q72" i="1"/>
  <c r="P72" i="1"/>
  <c r="C72" i="1"/>
  <c r="R9" i="1"/>
  <c r="Q9" i="1"/>
  <c r="P9" i="1"/>
  <c r="C9" i="1"/>
  <c r="R56" i="1"/>
  <c r="Q56" i="1"/>
  <c r="P56" i="1"/>
  <c r="C56" i="1"/>
  <c r="R153" i="1"/>
  <c r="Q153" i="1"/>
  <c r="P153" i="1"/>
  <c r="C153" i="1"/>
  <c r="R23" i="1"/>
  <c r="Q23" i="1"/>
  <c r="P23" i="1"/>
  <c r="C23" i="1"/>
  <c r="R58" i="1"/>
  <c r="Q58" i="1"/>
  <c r="P58" i="1"/>
  <c r="C58" i="1"/>
  <c r="R84" i="1"/>
  <c r="Q84" i="1"/>
  <c r="P84" i="1"/>
  <c r="C84" i="1"/>
  <c r="R190" i="1"/>
  <c r="Q190" i="1"/>
  <c r="P190" i="1"/>
  <c r="C190" i="1"/>
  <c r="R201" i="1"/>
  <c r="Q201" i="1"/>
  <c r="P201" i="1"/>
  <c r="C201" i="1"/>
  <c r="R147" i="1"/>
  <c r="Q147" i="1"/>
  <c r="P147" i="1"/>
  <c r="C147" i="1"/>
  <c r="R17" i="1"/>
  <c r="Q17" i="1"/>
  <c r="P17" i="1"/>
  <c r="C17" i="1"/>
  <c r="R146" i="1"/>
  <c r="Q146" i="1"/>
  <c r="P146" i="1"/>
  <c r="C146" i="1"/>
  <c r="R80" i="1"/>
  <c r="Q80" i="1"/>
  <c r="P80" i="1"/>
  <c r="C80" i="1"/>
  <c r="R194" i="1"/>
  <c r="Q194" i="1"/>
  <c r="P194" i="1"/>
  <c r="C194" i="1"/>
  <c r="R88" i="1"/>
  <c r="Q88" i="1"/>
  <c r="P88" i="1"/>
  <c r="C88" i="1"/>
  <c r="R98" i="1"/>
  <c r="Q98" i="1"/>
  <c r="P98" i="1"/>
  <c r="C98" i="1"/>
  <c r="R87" i="1"/>
  <c r="Q87" i="1"/>
  <c r="P87" i="1"/>
  <c r="C87" i="1"/>
  <c r="R86" i="1"/>
  <c r="Q86" i="1"/>
  <c r="P86" i="1"/>
  <c r="C86" i="1"/>
  <c r="R97" i="1"/>
  <c r="Q97" i="1"/>
  <c r="P97" i="1"/>
  <c r="C97" i="1"/>
  <c r="R96" i="1"/>
  <c r="Q96" i="1"/>
  <c r="P96" i="1"/>
  <c r="C96" i="1"/>
  <c r="R144" i="1"/>
  <c r="Q144" i="1"/>
  <c r="P144" i="1"/>
  <c r="C144" i="1"/>
  <c r="R67" i="1"/>
  <c r="Q67" i="1"/>
  <c r="P67" i="1"/>
  <c r="C67" i="1"/>
  <c r="R90" i="1"/>
  <c r="Q90" i="1"/>
  <c r="P90" i="1"/>
  <c r="C90" i="1"/>
  <c r="R89" i="1"/>
  <c r="Q89" i="1"/>
  <c r="P89" i="1"/>
  <c r="C89" i="1"/>
  <c r="R5" i="1"/>
  <c r="Q5" i="1"/>
  <c r="P5" i="1"/>
  <c r="C5" i="1"/>
  <c r="R4" i="1"/>
  <c r="Q4" i="1"/>
  <c r="P4" i="1"/>
  <c r="C4" i="1"/>
  <c r="R112" i="1"/>
  <c r="Q112" i="1"/>
  <c r="P112" i="1"/>
  <c r="C112" i="1"/>
  <c r="R71" i="1"/>
  <c r="Q71" i="1"/>
  <c r="P71" i="1"/>
  <c r="C71" i="1"/>
  <c r="R78" i="1"/>
  <c r="Q78" i="1"/>
  <c r="P78" i="1"/>
  <c r="C78" i="1"/>
  <c r="R119" i="1"/>
  <c r="Q119" i="1"/>
  <c r="P119" i="1"/>
  <c r="C119" i="1"/>
  <c r="R191" i="1"/>
  <c r="Q191" i="1"/>
  <c r="P191" i="1"/>
  <c r="C191" i="1"/>
  <c r="R117" i="1"/>
  <c r="Q117" i="1"/>
  <c r="P117" i="1"/>
  <c r="C117" i="1"/>
  <c r="R77" i="1"/>
  <c r="Q77" i="1"/>
  <c r="P77" i="1"/>
  <c r="C77" i="1"/>
  <c r="R118" i="1"/>
  <c r="Q118" i="1"/>
  <c r="P118" i="1"/>
  <c r="C118" i="1"/>
  <c r="R126" i="1"/>
  <c r="Q126" i="1"/>
  <c r="P126" i="1"/>
  <c r="C126" i="1"/>
  <c r="R116" i="1"/>
  <c r="Q116" i="1"/>
  <c r="P116" i="1"/>
  <c r="C116" i="1"/>
  <c r="R85" i="1"/>
  <c r="Q85" i="1"/>
  <c r="P85" i="1"/>
  <c r="C85" i="1"/>
  <c r="R115" i="1"/>
  <c r="Q115" i="1"/>
  <c r="P115" i="1"/>
  <c r="C115" i="1"/>
  <c r="R114" i="1"/>
  <c r="Q114" i="1"/>
  <c r="P114" i="1"/>
  <c r="C114" i="1"/>
  <c r="R113" i="1"/>
  <c r="Q113" i="1"/>
  <c r="P113" i="1"/>
  <c r="C113" i="1"/>
  <c r="R34" i="1"/>
  <c r="Q34" i="1"/>
  <c r="P34" i="1"/>
  <c r="C34" i="1"/>
  <c r="R83" i="1"/>
  <c r="Q83" i="1"/>
  <c r="P83" i="1"/>
  <c r="C83" i="1"/>
  <c r="R20" i="1"/>
  <c r="Q20" i="1"/>
  <c r="P20" i="1"/>
  <c r="C20" i="1"/>
  <c r="R28" i="1"/>
  <c r="Q28" i="1"/>
  <c r="P28" i="1"/>
  <c r="C28" i="1"/>
  <c r="R182" i="1"/>
  <c r="Q182" i="1"/>
  <c r="P182" i="1"/>
  <c r="C182" i="1"/>
  <c r="R26" i="1"/>
  <c r="Q26" i="1"/>
  <c r="P26" i="1"/>
  <c r="C26" i="1"/>
  <c r="R181" i="1"/>
  <c r="Q181" i="1"/>
  <c r="P181" i="1"/>
  <c r="C181" i="1"/>
  <c r="R136" i="1"/>
  <c r="Q136" i="1"/>
  <c r="P136" i="1"/>
  <c r="C136" i="1"/>
  <c r="R183" i="1"/>
  <c r="Q183" i="1"/>
  <c r="P183" i="1"/>
  <c r="C183" i="1"/>
  <c r="R13" i="1"/>
  <c r="Q13" i="1"/>
  <c r="P13" i="1"/>
  <c r="C13" i="1"/>
  <c r="R135" i="1"/>
  <c r="Q135" i="1"/>
  <c r="P135" i="1"/>
  <c r="C135" i="1"/>
  <c r="R105" i="1"/>
  <c r="Q105" i="1"/>
  <c r="P105" i="1"/>
  <c r="C105" i="1"/>
  <c r="R134" i="1"/>
  <c r="Q134" i="1"/>
  <c r="P134" i="1"/>
  <c r="C134" i="1"/>
  <c r="R133" i="1"/>
  <c r="Q133" i="1"/>
  <c r="P133" i="1"/>
  <c r="C133" i="1"/>
  <c r="R132" i="1"/>
  <c r="Q132" i="1"/>
  <c r="P132" i="1"/>
  <c r="C132" i="1"/>
  <c r="R131" i="1"/>
  <c r="Q131" i="1"/>
  <c r="P131" i="1"/>
  <c r="C131" i="1"/>
  <c r="R74" i="1"/>
  <c r="Q74" i="1"/>
  <c r="P74" i="1"/>
  <c r="C74" i="1"/>
  <c r="R137" i="1"/>
  <c r="Q137" i="1"/>
  <c r="P137" i="1"/>
  <c r="C137" i="1"/>
  <c r="R184" i="1"/>
  <c r="Q184" i="1"/>
  <c r="P184" i="1"/>
  <c r="C184" i="1"/>
  <c r="R19" i="1"/>
  <c r="Q19" i="1"/>
  <c r="P19" i="1"/>
  <c r="C19" i="1"/>
  <c r="R149" i="1"/>
  <c r="Q149" i="1"/>
  <c r="P149" i="1"/>
  <c r="C149" i="1"/>
  <c r="R130" i="1"/>
  <c r="Q130" i="1"/>
  <c r="P130" i="1"/>
  <c r="C130" i="1"/>
  <c r="R129" i="1"/>
  <c r="Q129" i="1"/>
  <c r="P129" i="1"/>
  <c r="C129" i="1"/>
  <c r="R128" i="1"/>
  <c r="Q128" i="1"/>
  <c r="P128" i="1"/>
  <c r="C128" i="1"/>
  <c r="R154" i="1"/>
  <c r="Q154" i="1"/>
  <c r="P154" i="1"/>
  <c r="C154" i="1"/>
  <c r="R73" i="1"/>
  <c r="Q73" i="1"/>
  <c r="P73" i="1"/>
  <c r="C73" i="1"/>
  <c r="R63" i="1"/>
  <c r="Q63" i="1"/>
  <c r="P63" i="1"/>
  <c r="C63" i="1"/>
  <c r="R92" i="1"/>
  <c r="Q92" i="1"/>
  <c r="P92" i="1"/>
  <c r="C92" i="1"/>
  <c r="R111" i="1"/>
  <c r="Q111" i="1"/>
  <c r="P111" i="1"/>
  <c r="C111" i="1"/>
  <c r="R15" i="1"/>
  <c r="Q15" i="1"/>
  <c r="P15" i="1"/>
  <c r="C15" i="1"/>
  <c r="R101" i="1"/>
  <c r="Q101" i="1"/>
  <c r="P101" i="1"/>
  <c r="C101" i="1"/>
  <c r="R195" i="1"/>
  <c r="Q195" i="1"/>
  <c r="P195" i="1"/>
  <c r="C195" i="1"/>
  <c r="R25" i="1"/>
  <c r="Q25" i="1"/>
  <c r="P25" i="1"/>
  <c r="C25" i="1"/>
  <c r="R152" i="1"/>
  <c r="Q152" i="1"/>
  <c r="P152" i="1"/>
  <c r="C152" i="1"/>
  <c r="R8" i="1"/>
  <c r="Q8" i="1"/>
  <c r="P8" i="1"/>
  <c r="C8" i="1"/>
  <c r="R30" i="1"/>
  <c r="Q30" i="1"/>
  <c r="P30" i="1"/>
  <c r="C30" i="1"/>
  <c r="R192" i="1"/>
  <c r="Q192" i="1"/>
  <c r="P192" i="1"/>
  <c r="C192" i="1"/>
  <c r="R66" i="1"/>
  <c r="Q66" i="1"/>
  <c r="P66" i="1"/>
  <c r="C66" i="1"/>
  <c r="R91" i="1"/>
  <c r="Q91" i="1"/>
  <c r="P91" i="1"/>
  <c r="C91" i="1"/>
  <c r="R100" i="1"/>
  <c r="Q100" i="1"/>
  <c r="P100" i="1"/>
  <c r="C100" i="1"/>
  <c r="R95" i="1"/>
  <c r="Q95" i="1"/>
  <c r="P95" i="1"/>
  <c r="C95" i="1"/>
  <c r="R82" i="1"/>
  <c r="Q82" i="1"/>
  <c r="P82" i="1"/>
  <c r="C82" i="1"/>
  <c r="R176" i="1"/>
  <c r="Q176" i="1"/>
  <c r="P176" i="1"/>
  <c r="C176" i="1"/>
  <c r="R45" i="1"/>
  <c r="Q45" i="1"/>
  <c r="P45" i="1"/>
  <c r="C45" i="1"/>
  <c r="R99" i="1"/>
  <c r="Q99" i="1"/>
  <c r="P99" i="1"/>
  <c r="C99" i="1"/>
  <c r="R103" i="1"/>
  <c r="Q103" i="1"/>
  <c r="P103" i="1"/>
  <c r="C103" i="1"/>
  <c r="R178" i="1"/>
  <c r="Q178" i="1"/>
  <c r="P178" i="1"/>
  <c r="C178" i="1"/>
  <c r="R124" i="1"/>
  <c r="Q124" i="1"/>
  <c r="P124" i="1"/>
  <c r="C124" i="1"/>
  <c r="R199" i="1"/>
  <c r="Q199" i="1"/>
  <c r="P199" i="1"/>
  <c r="C199" i="1"/>
  <c r="R53" i="1"/>
  <c r="Q53" i="1"/>
  <c r="P53" i="1"/>
  <c r="C53" i="1"/>
  <c r="R197" i="1"/>
  <c r="Q197" i="1"/>
  <c r="P197" i="1"/>
  <c r="C197" i="1"/>
  <c r="R6" i="1"/>
  <c r="Q6" i="1"/>
  <c r="P6" i="1"/>
  <c r="C6" i="1"/>
  <c r="R3" i="1"/>
  <c r="Q3" i="1"/>
  <c r="P3" i="1"/>
  <c r="C3" i="1"/>
  <c r="R193" i="1"/>
  <c r="Q193" i="1"/>
  <c r="P193" i="1"/>
  <c r="C193" i="1"/>
  <c r="R47" i="1"/>
  <c r="Q47" i="1"/>
  <c r="P47" i="1"/>
  <c r="C47" i="1"/>
  <c r="R180" i="1"/>
  <c r="Q180" i="1"/>
  <c r="P180" i="1"/>
  <c r="C180" i="1"/>
  <c r="R198" i="1"/>
  <c r="Q198" i="1"/>
  <c r="P198" i="1"/>
  <c r="C198" i="1"/>
  <c r="R68" i="1"/>
  <c r="Q68" i="1"/>
  <c r="P68" i="1"/>
  <c r="C68" i="1"/>
  <c r="R7" i="1"/>
  <c r="Q7" i="1"/>
  <c r="P7" i="1"/>
  <c r="C7" i="1"/>
  <c r="R14" i="1"/>
  <c r="Q14" i="1"/>
  <c r="P14" i="1"/>
  <c r="C14" i="1"/>
  <c r="R127" i="1"/>
  <c r="Q127" i="1"/>
  <c r="P127" i="1"/>
  <c r="C127" i="1"/>
  <c r="R148" i="1"/>
  <c r="Q148" i="1"/>
  <c r="P148" i="1"/>
  <c r="C148" i="1"/>
  <c r="R102" i="1"/>
  <c r="Q102" i="1"/>
  <c r="P102" i="1"/>
  <c r="C102" i="1"/>
  <c r="R10" i="1"/>
  <c r="Q10" i="1"/>
  <c r="P10" i="1"/>
  <c r="C10" i="1"/>
  <c r="R179" i="1"/>
  <c r="Q179" i="1"/>
  <c r="P179" i="1"/>
  <c r="C179" i="1"/>
  <c r="R138" i="1"/>
  <c r="P138" i="1"/>
  <c r="C138" i="1"/>
  <c r="R70" i="1"/>
  <c r="Q70" i="1"/>
  <c r="P70" i="1"/>
  <c r="C70" i="1"/>
  <c r="R151" i="1"/>
  <c r="Q151" i="1"/>
  <c r="P151" i="1"/>
  <c r="C151" i="1"/>
  <c r="R150" i="1"/>
  <c r="Q150" i="1"/>
  <c r="P150" i="1"/>
  <c r="C150" i="1"/>
  <c r="R121" i="1"/>
  <c r="Q121" i="1"/>
  <c r="P121" i="1"/>
  <c r="C121" i="1"/>
  <c r="R81" i="1"/>
  <c r="Q81" i="1"/>
  <c r="P81" i="1"/>
  <c r="C81" i="1"/>
  <c r="R122" i="1"/>
  <c r="Q122" i="1"/>
  <c r="P122" i="1"/>
  <c r="C122" i="1"/>
  <c r="R123" i="1"/>
  <c r="Q123" i="1"/>
  <c r="P123" i="1"/>
  <c r="C123" i="1"/>
  <c r="Q76" i="1"/>
  <c r="P76" i="1"/>
  <c r="C76" i="1"/>
  <c r="Q75" i="1"/>
  <c r="P75" i="1"/>
  <c r="C75" i="1"/>
  <c r="Q69" i="1"/>
  <c r="P69" i="1"/>
  <c r="C69" i="1"/>
  <c r="Q61" i="1"/>
  <c r="P61" i="1"/>
  <c r="C61" i="1"/>
  <c r="R21" i="1"/>
  <c r="C21" i="1"/>
  <c r="Q155" i="1"/>
  <c r="P155" i="1"/>
  <c r="C155" i="1"/>
  <c r="P196" i="1"/>
  <c r="C196" i="1"/>
  <c r="R27" i="1"/>
  <c r="C27" i="1"/>
  <c r="Q33" i="1"/>
  <c r="P33" i="1"/>
  <c r="C33" i="1"/>
  <c r="R31" i="1"/>
  <c r="Q31" i="1"/>
  <c r="C31" i="1"/>
  <c r="Q32" i="1"/>
  <c r="P32" i="1"/>
  <c r="C32" i="1"/>
  <c r="P110" i="1"/>
  <c r="C110" i="1"/>
  <c r="P52" i="1"/>
  <c r="C52" i="1"/>
  <c r="P51" i="1"/>
  <c r="C51" i="1"/>
  <c r="P109" i="1"/>
  <c r="C109" i="1"/>
  <c r="P44" i="1"/>
  <c r="C44" i="1"/>
  <c r="P143" i="1"/>
  <c r="C143" i="1"/>
  <c r="P43" i="1"/>
  <c r="C43" i="1"/>
  <c r="P39" i="1"/>
  <c r="C39" i="1"/>
  <c r="P142" i="1"/>
  <c r="C142" i="1"/>
  <c r="P50" i="1"/>
  <c r="C50" i="1"/>
  <c r="Q145" i="1"/>
  <c r="P145" i="1"/>
  <c r="C145" i="1"/>
  <c r="P65" i="1"/>
  <c r="C65" i="1"/>
  <c r="P202" i="1"/>
  <c r="C202" i="1"/>
  <c r="P42" i="1"/>
  <c r="C42" i="1"/>
  <c r="P108" i="1"/>
  <c r="C108" i="1"/>
  <c r="P49" i="1"/>
  <c r="C49" i="1"/>
  <c r="P189" i="1"/>
  <c r="C189" i="1"/>
  <c r="P41" i="1"/>
  <c r="C41" i="1"/>
  <c r="P59" i="1"/>
  <c r="C59" i="1"/>
  <c r="P141" i="1"/>
  <c r="C141" i="1"/>
  <c r="P38" i="1"/>
  <c r="C38" i="1"/>
  <c r="P188" i="1"/>
  <c r="C188" i="1"/>
  <c r="P37" i="1"/>
  <c r="C37" i="1"/>
  <c r="P40" i="1"/>
  <c r="C40" i="1"/>
  <c r="P107" i="1"/>
  <c r="C107" i="1"/>
  <c r="P106" i="1"/>
  <c r="C106" i="1"/>
  <c r="P48" i="1"/>
  <c r="C48" i="1"/>
  <c r="P187" i="1"/>
  <c r="C187" i="1"/>
  <c r="P64" i="1"/>
  <c r="C64" i="1"/>
  <c r="P36" i="1"/>
  <c r="C36" i="1"/>
  <c r="P140" i="1"/>
  <c r="C140" i="1"/>
  <c r="P35" i="1"/>
  <c r="C35" i="1"/>
  <c r="P186" i="1"/>
  <c r="C186" i="1"/>
  <c r="P55" i="1"/>
  <c r="C55" i="1"/>
  <c r="P185" i="1"/>
  <c r="C185" i="1"/>
  <c r="P139" i="1"/>
  <c r="C139" i="1"/>
  <c r="P46" i="1"/>
  <c r="C46" i="1"/>
  <c r="P54" i="1"/>
  <c r="C54" i="1"/>
  <c r="P22" i="1"/>
  <c r="C22" i="1"/>
  <c r="R18" i="1"/>
  <c r="C18" i="1"/>
  <c r="P125" i="1"/>
  <c r="C125" i="1"/>
  <c r="R177" i="1"/>
  <c r="C177" i="1"/>
</calcChain>
</file>

<file path=xl/sharedStrings.xml><?xml version="1.0" encoding="utf-8"?>
<sst xmlns="http://schemas.openxmlformats.org/spreadsheetml/2006/main" count="2227" uniqueCount="974">
  <si>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</si>
  <si>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</si>
  <si>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</si>
  <si>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</si>
  <si>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</si>
  <si>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</si>
  <si>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</si>
  <si>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</si>
  <si>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</si>
  <si>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</si>
  <si>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</si>
  <si>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</si>
  <si>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</si>
  <si>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</si>
  <si>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</si>
  <si>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</si>
  <si>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</si>
  <si>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Ecuador</t>
  </si>
  <si>
    <t>Proyecto de Primera Revisión del Reglamento Técnico Ecuatoriano PRTE 167 (1R) "Fuentes de alimentación conmutadas de bajo voltaje"</t>
  </si>
  <si>
    <t>El presente reglamento técnico ecuatoriano aplica a los siguientes productos sean estos nacionales o importados que se comercialicen en el Ecuador:_x000D_
Fuentes de alimentación conmutadas (SMPS) de bajo voltaje, alimentadas por fuentes de voltaje de hasta 1000 V AC o 1500 V DC que proporcionan salidas en AC y/o DC.</t>
  </si>
  <si>
    <t>Convertidores estáticos (Código(s) del SA: 850440)</t>
  </si>
  <si>
    <t>850440 - Static converters</t>
  </si>
  <si>
    <t/>
  </si>
  <si>
    <t>Consumer information, labelling (TBT); Prevention of deceptive practices and consumer protection (TBT); Protection of human health or safety (TBT)</t>
  </si>
  <si>
    <t>Regular notification</t>
  </si>
  <si>
    <r>
      <rPr>
        <sz val="11"/>
        <rFont val="Calibri"/>
      </rPr>
      <t>https://members.wto.org/crnattachments/2024/TBT/ECU/24_04070_00_s.pdf</t>
    </r>
  </si>
  <si>
    <t>Tonga</t>
  </si>
  <si>
    <t>Hazardous Wastes and Chemicals Act 2010</t>
  </si>
  <si>
    <t>An Act to provide for the regulation and proper management of hazardous wastes and chemicals in accordance with accepted international practices and the international conventions applying to the use, transboundary movement and disposal of hazardous substances and for related purposes.       </t>
  </si>
  <si>
    <t>Persistent organic pollutants, radioactive wastes, hazardous chemicals, hazardous wastes, hazardous substances</t>
  </si>
  <si>
    <t>Protection of the environment (TBT); Protection of human health or safety (TBT)</t>
  </si>
  <si>
    <r>
      <rPr>
        <sz val="11"/>
        <rFont val="Calibri"/>
      </rPr>
      <t>https://ago.gov.to/cms/images/LEGISLATION/PRINCIPAL/2010/2010-0028/HazardousWastesandChemicalsAct_3.pdf</t>
    </r>
  </si>
  <si>
    <t>Proyecto de Primera Revisión del Reglamento Técnico Ecuatoriano PRTE 218 (1R) "Equipos de flotación individual"</t>
  </si>
  <si>
    <t>El presente reglamento técnico ecuatoriano aplica a los siguientes productos sean estos nacionales o importados que se comercialicen en el Ecuador:_x000D_
Chalecos salvavidas para barcos de alta mar y para nivel de rendimiento 275.Chalecos salvavidas de nivel de rendimiento 150 y 100.Ayudas para flotación (Nivel 50).</t>
  </si>
  <si>
    <t>Cinturones y chalecos salvavidas, de todo tipo de materia textil (Código(s) del SA: 630720)</t>
  </si>
  <si>
    <t>630720 - Life jackets and life belts, of all types of textile materials</t>
  </si>
  <si>
    <r>
      <rPr>
        <sz val="11"/>
        <rFont val="Calibri"/>
      </rPr>
      <t>https://members.wto.org/crnattachments/2024/TBT/ECU/24_04075_00_s.pdf</t>
    </r>
  </si>
  <si>
    <t>Sri Lanka</t>
  </si>
  <si>
    <t>Imports   (Standardization and Quality Control) Regulations 2024 - Gazette Extraordinary of the Democratic Socialist Republic of Sri Lanka No. 2384/35  dated  17  May 2024 (16 pages, in English)_x000D_
(Import Regulations (Standardization and Quality Control) published in Gazette Extraordinary No.2064/34 of 29 March 2018 and its  as amended  are hereby repealed.)_x000D_
WTO Notifications G/TBT/N/LKA/36  of 28 May  2018   will be repealed and replaced by this notification.                                                     </t>
  </si>
  <si>
    <t>Under the Compulsory Import Inspection Scheme of Sri Lanka operated by Sri Lanka Standards Institution, importers are not permitted to import the specified items to Sri Lanka unless they conform to the relevant Sri Lanka Standards. The list of items specified under this scheme have been revised and the Gazette Extraordinary of the Democratic Socialist Republic of Sri Lanka No. 2384/35 dated 17  May 2024 has been published indicating a total of 161 items.</t>
  </si>
  <si>
    <t>Products covered and HS Codes are given in the Gazette Notification No. 2384/35 of 17 May  2024</t>
  </si>
  <si>
    <t>Quality requirements (TBT); Prevention of deceptive practices and consumer protection (TBT)</t>
  </si>
  <si>
    <r>
      <rPr>
        <sz val="11"/>
        <rFont val="Calibri"/>
      </rPr>
      <t>https://members.wto.org/crnattachments/2024/TBT/LKA/24_04006_00_e.pdf</t>
    </r>
  </si>
  <si>
    <t>Ukraine</t>
  </si>
  <si>
    <t>Draft Resolution of the Cabinet of Ministers of Ukraine “On Amendments to the Procedure for Issuing or Refusing to Issue, Re-issuing, Cancellation of Confirmation for Imports into Ukraine and Exports from Ukraine of Seeds and Planting Material Samples of Plant Varieties and Control over their Use”  </t>
  </si>
  <si>
    <t>The draft Resolution provides for:-  regulation of administrative proceedings for business entities to obtain confirmation for import into Ukraine of samples of seeds and planting material of plant varieties not listed in the State Register of Plant Varieties  for breeding, research and explosure, and for export from Ukraine of such samples.  This includes ensuring the rights of these business entities to participate in administrative proceedings initiated by the State Service of Ukraine on Food Safety and Consumer Protection upon their request;- granting the Ministry of Agrarian Policy and Food the authority to determine the quantity of seed and planting material samples allowed for import for breeding, research, and exposure purposes.</t>
  </si>
  <si>
    <t>Seeds and planting material </t>
  </si>
  <si>
    <t>Prevention of deceptive practices and consumer protection (TBT)</t>
  </si>
  <si>
    <r>
      <rPr>
        <sz val="11"/>
        <rFont val="Calibri"/>
      </rPr>
      <t>https://members.wto.org/crnattachments/2024/TBT/UKR/24_04074_00_e.pdf
https://members.wto.org/crnattachments/2024/TBT/UKR/24_04074_00_x.pdf
https://minagro.gov.ua/npa/pro-vnesennia-zmin-do-poriadku-vydachi-abo-vidmovy-u-vydachi-pereoformlennia-anuliuvannia-pidtverdzhennia-na-vvezennia-v-ukrainu-ta-vyvezennia-z-ukrainy-zrazkiv-nasinnia-i-sadyvnoho-materialu</t>
    </r>
  </si>
  <si>
    <t>Australia</t>
  </si>
  <si>
    <t>Model Work Health and Safety Regulations (Engineered Stone) Amendment 2024</t>
  </si>
  <si>
    <t>The manufacture, supply, processing and installation of engineered stone slabs, panels, and benchtops will be prohibited in all Australian states and territories from 1 July 2024. Prohibited ‘engineered stone’ will be defined in the legislation as an artificial product that contains 1% or more crystalline silica (determined as a weight/weight (w/w) concentration), is created by combining natural stone materials with other chemical constituents (such as water, resins or pigments) and becomes hardened. However, engineered stone does not include concrete and cement products, bricks, pavers and other similar blocks, ceramic wall and floor tiles, grout, mortar and render, plasterboard, porcelain products, sintered stone and roof tiles. Other engineered stone products are not affected by the prohibition.To have effect, the prohibition will need to be implemented in jurisdictional work health and safety laws. Australia has a harmonised work health and safety system achieved by the adoption in each jurisdiction (other than Victoria) of the model Work Health and Safety laws developed by Safe Work Australia, a tripartite body representing all jurisdictions as well as employer and worker representatives. All jurisdictions other than the state of Victoria have implemented the model laws, and Victoria has similar laws. In this case the model law amendments reflect the agreed national policy to be implemented in each state and territory and the Commonwealth.The Commonwealth government has indicated an intention to introduce an import prohibition to complement the prohibition on use. Timing is still to be determined.</t>
  </si>
  <si>
    <t>The measure will apply to:Engineered stone slabs, panels, and benchtops. Prohibited ‘engineered stone’ will be defined as an artificial product that contains 1% or more crystalline silica (determined as a weight/weight (w/w) concentration), is created by combining natural stone materials with other chemical constituents (such as water, resins or pigments) and becomes hardened. Engineered stone does not include concrete and cement products, bricks, pavers and other similar blocks, ceramic wall and floor tiles, grout, mortar and render, plasterboard, porcelain products, sintered stone and roof tiles. This captures the following HS codes:6802Worked monumental or building stone (except slate) and articles thereof, other than goods of 6801.00.00; mosaic cubes and the like, of natural stone (including slate), whether or not on a backing; artificially coloured granules, chippings and powder, of natural stone (including slate)6802.29.00Other stone6802.99.00: Other stone6810Articles of cement, of concrete or of artificial stone, whether or not reinforced6810.19.00: Other6810.91.00: Prefabricated structural components for building or civil engineering6810.99.00: Other6814Worked mica and articles of mica, including agglomerated or reconstituted mica, whether or not on a support of paper, paperboard or other materials6814.10.00: Plates, sheets and strips of agglomerated or reconstituted mica, whether or not on a support6814.90.00: Other</t>
  </si>
  <si>
    <t>6802 - Monumental or building stone, natural (excl. slate), worked, and articles; mosaic cubes etc. of natural stone, incl. slate, whether or not on a backing; artificially coloured granules, chippings, powder, of natural stone, incl. slate (excl. setts, curbstones, flagstones; articles of fused basalt and of fired steatite; jewellery, clocks, lamps and parts; buttons, chalks, original sculptures and statuary); 6810 - Articles of cement, concrete or artificial stone, whether or not reinforced; 6814 - Worked mica and articles of mica, incl. agglomerated or reconstituted mica, whether or not on a support of paper, paperboard or other materials (excl. electrical insulators, insulating fittings, resistors and capacitors, protective goggles of mica and their glasses, and mica in the form of Christmas tree decorations)</t>
  </si>
  <si>
    <t>Protection of human health or safety (TBT)</t>
  </si>
  <si>
    <r>
      <rPr>
        <sz val="11"/>
        <rFont val="Calibri"/>
      </rPr>
      <t>https://members.wto.org/crnattachments/2024/TBT/AUS/24_04073_00_e.pdf
https://www.safeworkaustralia.gov.au/doc/model-whs-regulations</t>
    </r>
  </si>
  <si>
    <t>Tanzania</t>
  </si>
  <si>
    <t>DEAS 895: 2024, Fish protein concentrate — Specification, Second EditionNote: This Draft East African Standard was also notified under SPS committee</t>
  </si>
  <si>
    <t>This  Draft  East  African  Standard  specifies  requirements,  sampling  and  test  methods  for  fish  protein concentrate intended for human consumption.</t>
  </si>
  <si>
    <t>Protein concentrates and textured protein substances (HS code(s): 210610); Fish and fishery products (ICS code(s): 67.120.30) Fish protein concentrate</t>
  </si>
  <si>
    <t>210610 - Protein concentrates and textured protein substances</t>
  </si>
  <si>
    <t>67.120.30 - Fish and fishery products</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</si>
  <si>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Cost saving and productivity enhancement (TBT); Consumer information, labelling (TBT)</t>
  </si>
  <si>
    <t>Food standards</t>
  </si>
  <si>
    <r>
      <rPr>
        <sz val="11"/>
        <rFont val="Calibri"/>
      </rPr>
      <t>https://members.wto.org/crnattachments/2024/TBT/TZA/24_04001_00_e.pdf</t>
    </r>
  </si>
  <si>
    <t>Uganda</t>
  </si>
  <si>
    <t>DEAS 871: 2024, Fish sausages — Specification, Second Edition. Note: This Draft East African Standard was also notified under SPS committee</t>
  </si>
  <si>
    <t>This  Draft  East  African  Standard  specifies  requirements,  sampling  and  test  methods  for  fish  sausages intended for human consumption._x000D_
This standard applies to fresh fish sausage, cooked fish sausage, smoked fish sausage, dried fish sausage and fermented fish sausage</t>
  </si>
  <si>
    <t>Prepared or preserved fish (excl. whole or in pieces) (HS code(s): 160420); Fish and fishery products (ICS code(s): 67.120.30) Fish sausages</t>
  </si>
  <si>
    <t>160420 - Prepared or preserved fish (excl. whole or in pieces)</t>
  </si>
  <si>
    <t>Consumer information, labelling (TBT); Cost saving and productivity enhancement (TBT); Reducing trade barriers and facilitating trade (TBT); Harmonization (TBT); Quality requirements (TBT); Protection of the environment (TBT); Protection of animal or plant life or health (TBT); Prevention of deceptive practices and consumer protection (TBT); Protection of human health or safety (TBT)</t>
  </si>
  <si>
    <r>
      <rPr>
        <sz val="11"/>
        <rFont val="Calibri"/>
      </rPr>
      <t>https://members.wto.org/crnattachments/2024/TBT/TZA/24_03996_00_e.pdf</t>
    </r>
  </si>
  <si>
    <t>European Union</t>
  </si>
  <si>
    <t>Draft Commission Regulation on the use of bisphenol A (BPA) and other bisphenols and bisphenol derivatives with harmonised classification for specific hazardous properties in certain materials and articles intended to come into contact with food, amending Regulation (EU) No 10/2011 and repealing Regulation (EU) 2018/213 </t>
  </si>
  <si>
    <t>This Regulation prohibits the use of bisphenol A (BPA) in the manufacture of those food contact materials and articles of which it may be a component, including adhesives, rubbers, ion-exchange resins, plastics, printing inks, silicones and varnishes and coatings. Additionally, itallows the use of BPA in the manufacture of two specific food contact applications, by derogation and subject to a prohibition on the migration of BPA from the articles into food;prohibits the residual presence in food contact materials and articles that have been manufactured using bisphenols or bisphenol derivatives;prohibits the use of other bisphenols or bisphenol derivatives for which a harmonised classification of carcinogenic, mutagenic, reprotoxic category 1A or 1B or endocrine disrupting category 1, is listed in annex VI to Regulation (EC)M No 1272/2008 and applies, except where a derogation may be given;lays down rules concerning compliance and testing;sets out transitional periods for the application of the requirements.</t>
  </si>
  <si>
    <t>Food containers and packaging materials insofar as they fall within the scope of the draft Regulation (in particular lacquered metal packaging);HS codes 39 (plastics and articles thereof) and 40 (rubbers and articles thereof) insofar as the materials fall within the scope of the draft Regulation (e.g. 3924 10 00); Prepared foodstuffs insofar as they are packaged in materials and articles within the scope of the draft Regulation.  </t>
  </si>
  <si>
    <t>39 - PLASTICS AND ARTICLES THEREOF; 40 - RUBBER AND ARTICLES THEREOF</t>
  </si>
  <si>
    <t>55.040 - Packaging materials and accessories; 67.230 - Prepackaged and prepared foods; 67.250 - Materials and articles in contact with foodstuffs</t>
  </si>
  <si>
    <r>
      <rPr>
        <sz val="11"/>
        <rFont val="Calibri"/>
      </rPr>
      <t>https://members.wto.org/crnattachments/2024/TBT/EEC/24_04058_00_e.pdf
https://members.wto.org/crnattachments/2024/TBT/EEC/24_04058_01_e.pdf</t>
    </r>
  </si>
  <si>
    <t>Rwanda</t>
  </si>
  <si>
    <t>Kenya</t>
  </si>
  <si>
    <t>DEAS 1204:2024, Dried fish maws — Specification, First EditionNote: This Draft East African Standard was also notified under SPS committee</t>
  </si>
  <si>
    <t>This draft  East African standard  specifies the requirements,  sampling and test methods for dried fish maws intended for human consumption. </t>
  </si>
  <si>
    <t>Fish heads, tails and maws, smoked, dried, salted or in brine (HS code(s): 030572); Fish and fishery products (ICS code(s): 67.120.30) Dried fish maws</t>
  </si>
  <si>
    <t>030572 - Fish heads, tails and maws, smoked, dried, salted or in brine</t>
  </si>
  <si>
    <r>
      <rPr>
        <sz val="11"/>
        <rFont val="Calibri"/>
      </rPr>
      <t>https://members.wto.org/crnattachments/2024/TBT/TZA/24_04022_00_e.pdf</t>
    </r>
  </si>
  <si>
    <t>Burundi</t>
  </si>
  <si>
    <t>Israel</t>
  </si>
  <si>
    <t>SI 60432 part 1 - Incandescent lamps - Safety specifications: Tungsten filament lamps for domestic and similar general lighting purposes</t>
  </si>
  <si>
    <t>Proposed second amendment to the Mandatory Standard SI 60432 part 1. This amendment changes the following:Amends the normative references (Section 2);Deletes the national deviation included in sub-section 2.2.3, dealing with lamps with operating position limitations;Deletes the national Annex A dealing with the calculation of energy efficiency.</t>
  </si>
  <si>
    <t>Incandescent lamps</t>
  </si>
  <si>
    <t>853922 - Filament lamps of a power &lt;= 200 W and for a voltage &gt; 100 V (excl. tungsten halogen filament lamps and ultraviolet or infra-red lamps); 853929 - Filament lamps, electric (excl. tungsten halogen lamps, lamps of a power &lt;= 200 W and for a voltage &gt; 100 V and ultraiolet or infra-red lamps)</t>
  </si>
  <si>
    <t>29.140.20 - Incandescent lamps</t>
  </si>
  <si>
    <t>Protection of human health or safety (TBT); Reducing trade barriers and facilitating trade (TBT)</t>
  </si>
  <si>
    <r>
      <rPr>
        <sz val="11"/>
        <rFont val="Calibri"/>
      </rPr>
      <t>https://members.wto.org/crnattachments/2024/TBT/ISR/24_04061_00_x.pdf</t>
    </r>
  </si>
  <si>
    <t>DEAS 897: 2024, Frozen lobster tails — Specification, Second EditionNote: This Draft East African Standard was also notified under SPS committee</t>
  </si>
  <si>
    <t>This  Draft East African Standard specifies requirements, sampling and test methods for frozen lobster  tails of all the species of the genera Panulirus, Homarus and Peurulus intended for human consumption</t>
  </si>
  <si>
    <t>Frozen lobsters "Homarus spp.", even smoked, whether in shell or not, incl. lobsters in shell, cooked by steaming or by boiling in water (HS code(s): 030612); Fish and fishery products (ICS code(s): 67.120.30) Frozen lobster tails</t>
  </si>
  <si>
    <t>030612 - Frozen lobsters "Homarus spp.", even smoked, whether in shell or not, incl. lobsters in shell, cooked by steaming or by boiling in water</t>
  </si>
  <si>
    <r>
      <rPr>
        <sz val="11"/>
        <rFont val="Calibri"/>
      </rPr>
      <t>https://members.wto.org/crnattachments/2024/TBT/TZA/24_04007_00_e.pdf</t>
    </r>
  </si>
  <si>
    <t>DEAS 1201: 2024, Fish flour — Specification, First EditionNote: This Draft East African Standard was also notified under SPS committee</t>
  </si>
  <si>
    <t>This draft East African standard specifies requirements, sampling and test methods for fish flour, obtained_x000D_
from all     types of fish intended for  human consumption.</t>
  </si>
  <si>
    <t>Flours, meals and pellets of fish, fit for human consumption (HS code(s): 030910); Fish and fishery products (ICS code(s): 67.120.30) Fish flour </t>
  </si>
  <si>
    <t>030910 - Flours, meals and pellets of fish, fit for human consumption</t>
  </si>
  <si>
    <r>
      <rPr>
        <sz val="11"/>
        <rFont val="Calibri"/>
      </rPr>
      <t>https://members.wto.org/crnattachments/2024/TBT/TZA/24_04012_00_e.pdf</t>
    </r>
  </si>
  <si>
    <t>DEAS 1203: 2024, Fresh/frozen fish roe -— Specification, First Edition.Note: This Draft East African Standard was also notified under SPS committee</t>
  </si>
  <si>
    <t>This Draft East African Standard specifies the requirements and methods of sampling and test for fresh/frozen fish roe intended for human consumption.</t>
  </si>
  <si>
    <t>Fish livers, roes and milt, dried, smoked, salted or in brine (HS code(s): 030520); Fish and fishery products (ICS code(s): 67.120.30)Fresh/frozen fish roe</t>
  </si>
  <si>
    <t>030520 - Fish livers, roes and milt, dried, smoked, salted or in brine</t>
  </si>
  <si>
    <r>
      <rPr>
        <sz val="11"/>
        <rFont val="Calibri"/>
      </rPr>
      <t>https://members.wto.org/crnattachments/2024/TBT/TZA/24_04017_00_e.pdf</t>
    </r>
  </si>
  <si>
    <t>Japan</t>
  </si>
  <si>
    <t>Overview of proposed Partial Revision to the Food Labelling Standards regarding Foods with function claims.</t>
  </si>
  <si>
    <t>To prevent the recurrence of the health damage caused by Foods with function claims like that which occurred at the end of March 2024, when a notifier(food business operators (FBOs) which utilize the Foods with function claims system)  collects information on suspected  health hazards related to their Foods with function claims, the FBOs will be required to provide information to the Commissioner of the Consumer Affairs Agency and prefectural governors, etc. And, to increase the credibility of Foods with function claims system, for dietary supplements among Foods with function claims, the FBOs must control their manufacturing process based on GMP (Good Manufacturing Practice).</t>
  </si>
  <si>
    <t>Foods with function claims</t>
  </si>
  <si>
    <t>Other (TBT)</t>
  </si>
  <si>
    <r>
      <rPr>
        <sz val="11"/>
        <rFont val="Calibri"/>
      </rPr>
      <t>https://members.wto.org/crnattachments/2024/TBT/JPN/24_04053_00_e.pdf</t>
    </r>
  </si>
  <si>
    <t>Draft Commission Delegated Regulation amending Delegated Regulation (EU) 2019/934 supplementing Regulation (EU) No 1308/2013 of the European Parliament and of the Council as regards authorised oenological practices</t>
  </si>
  <si>
    <t>Commission Delegated Regulation (EU) 2019/934 supplements Regulation (EU) No 1308/2013 as regards rules that are necessary to ensure the proper functioning of the internal market for grapevine products. In particular, it defines in a clear and precise manner the permitted oenological practices including the methods for sweetening wines, the limits on the use of certain substances that may be used for wine-making and the conditions for using some of those substances for wine-making. It also aligns certain provisions with relevant international standards, namely the International Code of Oenological Practices and the International Oenological Codex of the International Organisation of Vine and Wine (OIV), as regards its Annex I Part A.The draft Commission Delegated Regulation amending Delegated Regulation (EU) 2019/934 introduces new oenological practices on the basis of resolutions adopted in 2022 and 2023 by the OIV. It also provides clarifications on, and improves consistency of, some of the existing provisions.Please note that only the provisions related to technical standards, definitions and labelling fall under the scope of the TBT Agreement. Elements pertaining to intellectual property rights, in particular to the application and/or implementation of Geographical Indications (GIs) are included in this notification as part of a legislative package but clearly falling outside the scope of the TBT agreement.</t>
  </si>
  <si>
    <t>Wine products</t>
  </si>
  <si>
    <t>Protection of human health or safety (TBT); Prevention of deceptive practices and consumer protection (TBT); Quality requirements (TBT); Harmonization (TBT)</t>
  </si>
  <si>
    <r>
      <rPr>
        <sz val="11"/>
        <rFont val="Calibri"/>
      </rPr>
      <t>https://members.wto.org/crnattachments/2024/TBT/EEC/24_04056_00_e.pdf
https://members.wto.org/crnattachments/2024/TBT/EEC/24_04056_01_e.pdf</t>
    </r>
  </si>
  <si>
    <t>SI 60432 part 2 - Incandescent lamps - Safety specifications: Tungsten halogen lamps for domestic and similar general lighting purposes</t>
  </si>
  <si>
    <t xml:space="preserve">Proposed second amendment to the Mandatory Standard SI 60432 part 2. This amendment changes the following:Amends the normative references (Section 2);Amends the national deviation included in sub-section 2.2, dealing with marking;Deletes the national Annex A dealing with the calculation of energy efficiency._x000D_
</t>
  </si>
  <si>
    <r>
      <rPr>
        <sz val="11"/>
        <rFont val="Calibri"/>
      </rPr>
      <t>https://members.wto.org/crnattachments/2024/TBT/ISR/24_04062_00_x.pdf</t>
    </r>
  </si>
  <si>
    <t>Canada</t>
  </si>
  <si>
    <t>Consultation of RSS-248, Issue 3</t>
  </si>
  <si>
    <t>Notice is hereby given by the Ministry of Innovation, Science and Economic Development Canada that the following consultation has been published:RSS-248, Issue 3, Radio Local Area Network (RLAN) Devices Operating in the 5925-7125 MHz Band, sets out the certification requirements for licence-exempt Radio Local Area Network (RLAN) devices operating in the 5925-7125 MHz frequency band (the 6 GHz band).</t>
  </si>
  <si>
    <t>Radiocommunications (ICS 33.060)</t>
  </si>
  <si>
    <t>33.060 - Radiocommunications</t>
  </si>
  <si>
    <r>
      <rPr>
        <sz val="11"/>
        <rFont val="Calibri"/>
      </rPr>
      <t>RSS-248 (Issue 3) (English) https://www.rabc-cccr.ca/ised-radio-standards-specification-rss-248-issue-3-june-2024-radio-local-area-network-rlan-devices-operating-in-the-5925-7125-mhz-band/  
CNR-248 3e édition
 (Français) https://www.rabc-cccr.ca/fr/isde-cahier-des-charges-sur-les-normes-radioelectriques-cnr-248-3e-edition-juin-2024-dispositifs-de-reseaux-locaux-hertziens-rlan-fonctionnant-dans-la-bande-5-925-a-7-125-mhz/</t>
    </r>
  </si>
  <si>
    <t>Regulations Amending the Energy Efficiency Regulations, 2016 (Amendment 18)(146 pages, available in English and French)</t>
  </si>
  <si>
    <t>The Energy Efficiency Regulations, 2016 (the Regulations) prescribe energy efficiency standards for residential, commercial and industrial energy-using products. They also prescribe labelling requirements for certain products to disclose and compare the energy use of a given product model relative to others in their category. The Regulations are amended regularly to introduce or update energy efficiency and testing standards. This proposed Amendment would add or update energy efficiency and testing standards for several newly and currently regulated energy-using products to harmonize with the United States. Also, this Amendment would expand the use of ambulatory incorporation by reference (to U.S. standards or NRCan technical standards documents), as well as position NRCan to exercise Ministerial Regulations for more energy-using products to adjust quickly to changes and maintain harmonization in the future, where appropriate. Furthermore, the Amendment would include transitional provisions for specific products during which regulated parties would have the opportunity, on a voluntary basis, to comply more quickly with the new requirements (voluntary early compliance). Finally, the Amendment would introduce more stringent energy efficiency standards than in the United States for some products to assist with achieving net-zero by 2050.</t>
  </si>
  <si>
    <t>Energy efficiency standards forresidential, commercial and industrial products: Air compressors  HS code 8414.80 ; Faucets HS code 8481.80 ; Line Voltage thermostats HS code 9032.10 ; Pool pumps HS code 8413.70 ; Showerheads HS code 8424.90 ; Room air conditioners HS code 8415.10; Large air conditioners HS code 8415.90 ; Single package central air conditioners HS code 8415.90 ; Split system central air conditioners HS code 8415.90; Portable air conditioners HS code 8415.82; Large heat pumps HS code 8418.61; Single package central heat pumps HS code 8418.61; Split system central heat pumps HS code 8418.61; Gas furnaces HS code 7321.81; Electric water heaters HS code 8516.10; Gas-fired storage water heaters HS code 8419.19; Oil-fired water heaters HS code 8419.19; Gas-fired instantaneous water heaters HS code 8419.11; General service lamps HS codes 8539.10, 8539.22, 8539.29, 8539.21, 8539.31, 8539.32, 8539.39, 8539.41, 8539.49, 8539.50, 8539.90.</t>
  </si>
  <si>
    <t>903210 - Thermostats; 841480 - Air pumps, air or other gas compressors and ventilating or recycling hoods incorporating a fan, whether or not fitted with filters, having a maximum horizontal side &gt; 120 cm (excl. vacuum pumps, hand- or foot-operated air pumps, compressors for refrigerating equipment and air compressors mounted on a wheeled chassis for towing); 841510 - Air conditioning machines designed to be fixed to a window, wall, ceiling or floor, self-contained or "split-system"; 841582 - Air conditioning machines incorporating a refrigerating unit but without a valve for reversal of the cooling-heat cycle (excl. of a kind used for persons in motor vehicles, and self-contained or "split-system" window or wall air conditioning machines); 841590 - Parts of air conditioning machines, comprising a motor-driven fan and elements for changing the temperature and humidity, n.e.s.; 841861 - Heat pumps (excl. air conditioning machines of heading 8415); 841911 - Instantaneous gas water heaters (excl. boilers or water heaters for central heating); 841919 - Instantaneous or storage water heaters, non-electric (excl. instantaneous gas water heaters, solar water heaters and boilers or water heaters for central heating); 842490 - Parts of fire extinguishers, spray guns and similar appliances, steam or sand blasting machines and similar jet projecting machines and machinery and apparatus for projecting, dispersing or spraying liquids or powders, n.e.s.; 848180 - Appliances for pipes, boiler shells, tanks, vats or the like (excl. pressure-reducing valves, valves for the control of pneumatic power transmission, check "non-return" valves and safety or relief valves); 851610 - Electric instantaneous or storage water heaters and immersion heaters; 853921 - Tungsten halogen filament lamps (excl. sealed beam lamp units); 853931 - Discharge lamps, fluorescent, hot cathode; 853932 - Mercury or sodium vapour lamps; metal halide lamps; 853939 - Discharge lamps (excl. hot-cathode fluorescent lamps, mercury or sodium vapour lamps, metal halide lamps and ultraviolet lamps); 853941 - Arc lamps; 853949 - Ultraviolet or infra-red lamps; 853990 - Parts of electric filament or discharge lamps, sealed beam lamp units, ultraviolet or infra-red lamps, arc lamps and LED light sources, n.e.s.; 841370 - Centrifugal pumps, power-driven (excl. those of subheading 8413.11 and 8413.19, fuel, lubricating or cooling medium pumps for internal combustion piston engine and concrete pumps); 732181 - 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</si>
  <si>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23.080 - Pumps; 23.120 - Ventilators. Fans. Air-conditioners; 23.140 - Compressors and pneumatic machines; 25.180.20 - Fuel furnaces; 27.080 - Heat pumps; 29.140 - Lamps and related equipment; 91.140.65 - Water heating equipment; 97.100.10 - Electric heaters</t>
  </si>
  <si>
    <r>
      <rPr>
        <sz val="11"/>
        <rFont val="Calibri"/>
      </rPr>
      <t xml:space="preserve">https://canadagazette.gc.ca/rp-pr/p1/2024/2024-06-22/html/reg1-eng.html (English)
https://canadagazette.gc.ca/rp-pr/p1/2024/2024-06-22/html/reg1-fra.html (Français)
</t>
    </r>
  </si>
  <si>
    <t>Chile</t>
  </si>
  <si>
    <t>CONSULTA PÚBLICA PARA LA MODIFICACIÓN DEL REGLAMENTO SANITARIO DE LOS ALIMENTOS, DECRETO SUPREMO N° 977/96 DEL MINISTERIO DE SALUD INTRODUCE NUEVO ARTÍCULO 120 TER.</t>
  </si>
  <si>
    <t>En atención a la reciente evidencia presentada por la Organización Mundial de la Salud (OMS) sobre los efectos negativos del consumo de edulcorantes, así como a los datos nacionales que muestran el elevado consumo por parte de la población infantil, el Ministerio de Salud (MINSAL) considera imperativo que madres, padres y cuidadores de niñas y niños cuenten con la información necesaria para tomar decisiones informadas sobre el consumo de estos productos. Por ello, el MINSAL ha considerado necesario desarrollar en la regulación nacional, una leyenda precautoria en el etiquetado frontal de los alimentos que contengan tales sustancias.Atendiendo al principio precautorio, se plantea regular con un mensaje obligatorio en la etiqueta de aquellos productos que contengan edulcorantes, una leyenda del siguiente tenor: “CONTIENE EDULCORANTES. EVITE CONSUMO EN NIÑOS”.El Ministerio de Salud invita a participar en esta consulta pública para recoger opiniones y sugerencias que contribuyan a la mejora de esta iniciativa regulatoria, con el objetivo de proteger la salud de nuestra población, en especial la de las niñas y niños.</t>
  </si>
  <si>
    <t>Alimentos envasados que contengan edulcorantes y que puedan ser consumido por población infantil.</t>
  </si>
  <si>
    <r>
      <rPr>
        <sz val="11"/>
        <rFont val="Calibri"/>
      </rPr>
      <t>https://members.wto.org/crnattachments/2024/TBT/CHL/24_03961_00_s.pdf</t>
    </r>
  </si>
  <si>
    <t>Partial amendment to the Minimum Requirements for Biological ProductsPartial amendment to The Public Notice on National Release Testing.</t>
  </si>
  <si>
    <t>The Minimum Requirements for Biological Products will be amended as follows:Regarding the standard for “Freeze-dried Live Attenuated Rubella Vaccine” and “Freeze-dried Live Attenuated Measles-Rubella Combined Vaccine”, the requirements in case of using human diploid cells will be added.The Public Notice on National Release Testing will be amended as follows: The criterion for “Freeze-dried Live Attenuated Rubella Vaccine” and “Freeze-dried Live Attenuated Measles-Rubella Combined Vaccine” will be partially amended. </t>
  </si>
  <si>
    <t>Pharmaceutical products (HS: 30)</t>
  </si>
  <si>
    <t>30 - PHARMACEUTICAL PRODUCTS</t>
  </si>
  <si>
    <t>11.120 - Pharmaceutics</t>
  </si>
  <si>
    <t>Human health</t>
  </si>
  <si>
    <r>
      <rPr>
        <sz val="11"/>
        <rFont val="Calibri"/>
      </rPr>
      <t>https://members.wto.org/crnattachments/2024/TBT/JPN/24_03956_00_e.pdf</t>
    </r>
  </si>
  <si>
    <t>PROYECTO DE PROTOCOLO DE ANÁLISIS Y/O ENSAYOS DE SEGURIDAD DE PRODUCTO DE COMBUSTIBLES LÍQUIDOS. </t>
  </si>
  <si>
    <t>El presente protocolo establece el procedimiento de certificación para los generadores eléctricos o grupos electrógenos que funcionan con combustibles líquidos, de acuerdo con el alcance y campo de aplicación de la norma UNE-EN ISO 8528-13:2017, y lo señalado a continuación.</t>
  </si>
  <si>
    <t>Generadores eléctricos o grupos electrógenos y motosoldadoras que funcionan con combustibles líquidos.</t>
  </si>
  <si>
    <t>29.160.20 - Generators; 29.160.40 - Generating sets</t>
  </si>
  <si>
    <r>
      <rPr>
        <sz val="11"/>
        <rFont val="Calibri"/>
      </rPr>
      <t>https://members.wto.org/crnattachments/2024/TBT/CHL/24_03963_00_s.pdf</t>
    </r>
  </si>
  <si>
    <t>Singapore</t>
  </si>
  <si>
    <t>Key Amendments to the Mandatory Energy Labelling Scheme (MELS) and Minimum Energy Performance Standards (MEPS) Requirements under the Energy Conservation Act (ECA)</t>
  </si>
  <si>
    <t>Singapore's Mandatory Energy Labelling Scheme (MELS) and Minimum Energy Performance Standards (MEPS), implemented in 2008 and 2011 respectively, are policy measures to raise the average energy efficiency of regulated goods used in Singapore. In line with this objective, MELS and MEPS will be extended to all water heaters and commercial storage refrigerators from 1 April 2025. </t>
  </si>
  <si>
    <t>Water heaters (HS: 8516.10.19, HS: 8419.11.10)Commercial storage refrigerators (HS: 8418)</t>
  </si>
  <si>
    <t>8418 - Refrigerators, freezers and other refrigerating or freezing equipment, electric or other; heat pumps; parts thereof (excl. air conditioning machines of heading 8415); 851610 - Electric instantaneous or storage water heaters and immersion heaters; 841911 - Instantaneous gas water heaters (excl. boilers or water heaters for central heating)</t>
  </si>
  <si>
    <t>91.140.65 - Water heating equipment; 97.040.30 - Domestic refrigerating appliances; 97.100.10 - Electric heaters; 97.130.20 - Commercial refrigerating appliances</t>
  </si>
  <si>
    <t>Protection of the environment (TBT)</t>
  </si>
  <si>
    <r>
      <rPr>
        <sz val="11"/>
        <rFont val="Calibri"/>
      </rPr>
      <t>https://www.nea.gov.sg/docs/default-source/our-services/energy-efficiency/household-sector/circular-key-amendments-to-the-mels-and-meps-requirements-under-the-energy-conservation-act.pdf</t>
    </r>
  </si>
  <si>
    <t>Regulations Amending the Pest Control Products Regulations (Strengthening the Regulation of Pest Control Products in Canada)</t>
  </si>
  <si>
    <t>Health Canada is proposing amendments to the Pest Control Products Regulations in response to the spring 2022 consultations on the targeted review of the Pest Control Products Act (PCPA). The proposed amendments would:make it easier to access confidential test data (CTD) for research and re-analysis purposes;increase transparency for maximum residue limit (MRL) applications for imported food products;give the Minister of Health the explicit authority to require submission of information on cumulative effects on the environment (CEE);require the Minister of Health to consider CEE during risk assessments where information and methodology are available; andstrengthen consideration of species at risk (SAR) by giving the Minister of Health the explicit authority to require registrants and applicants to submit information on species at risk.The proposed amendments were pre-published on June 15, 2024, and are open to comments for 70 days.</t>
  </si>
  <si>
    <t>Pest Control Products, HS 3808, (ICS: 65.100)</t>
  </si>
  <si>
    <t>3808 - Insecticides, rodenticides, fungicides, herbicides, anti-sprouting products and plant-growth regulators, disinfectants and similar products, put up for retail sale or as preparations or articles, e.g. sulphur-treated bands, wicks and candles, and fly-papers</t>
  </si>
  <si>
    <t>65.100 - Pesticides and other agrochemicals</t>
  </si>
  <si>
    <r>
      <rPr>
        <sz val="11"/>
        <rFont val="Calibri"/>
      </rPr>
      <t>https://canadagazette.gc.ca/rp-pr/p1/2024/2024-06-15/html/reg2-eng.html (English)
https://canadagazette.gc.ca/rp-pr/p1/2024/2024-06-15/html/reg2-fra.html (French)</t>
    </r>
  </si>
  <si>
    <t>PROYECTO DE PROTOCOLO DE ANÁLISIS Y/O ENSAYOS DE SEGURIDAD DE PRODUCTO DE COMBUSTIBLES LÍQUIDOS</t>
  </si>
  <si>
    <t>El presente protocolo establece el procedimiento de certificación para las sierras de cadenas portátiles que utilizan motores de combustión interna a combustibles líquidos, de acuerdo al alcance y campo de aplicación de la norma española UNE-EN ISO 11681-2:2012 - Sierras de cadena para la poda de árboles.</t>
  </si>
  <si>
    <t>Sierras de cadenas portátiles que utilizan motores de combustión interna a combustibles líquidos.</t>
  </si>
  <si>
    <t>846781 - Chainsaws for working in the hand, with self-contained non-electric motor</t>
  </si>
  <si>
    <t>25.100.40 - Saws</t>
  </si>
  <si>
    <r>
      <rPr>
        <sz val="11"/>
        <rFont val="Calibri"/>
      </rPr>
      <t>https://members.wto.org/crnattachments/2024/TBT/CHL/24_03964_00_s.pdf</t>
    </r>
  </si>
  <si>
    <t>Brazil</t>
  </si>
  <si>
    <t>Draft resolution 1268, 20 June 2024</t>
  </si>
  <si>
    <t>This draft resolution proposes the establishment of technological functions, maximum limits and conditions of use for food additives and technology aids authorized for use in foods.This regulation will be also notified to the SPS Committee</t>
  </si>
  <si>
    <t>Food technology (ICS code(s): 67)</t>
  </si>
  <si>
    <t>67 - Food technology</t>
  </si>
  <si>
    <r>
      <rPr>
        <sz val="11"/>
        <rFont val="Calibri"/>
      </rPr>
      <t xml:space="preserve">https://members.wto.org/crnattachments/2024/TBT/BRA/24_03934_00_x.pdf
Draft: http://antigo.anvisa.gov.br/documents/10181/6773325/CONSULTA+P%C3%9ABLICA+N%C2%BA+1268+GGALI.pdf/d1b396bc-dcc1-49cb-99b8-698d38d54974
</t>
    </r>
  </si>
  <si>
    <t>Mozambique</t>
  </si>
  <si>
    <t>Ministerial Diploma n..29 /2024, May 20th Approves the list of imported products whose evaluation compliance is mandatory.</t>
  </si>
  <si>
    <t>Approves the list of imported products whose evaluation
compliance is mandatory, in annex to this
Diploma and which is an integral part of it.&gt;The list referred to in paragraph 1 of article 1 is based on
the list of mandatory control products contained in Annex II
of the Standardization and Conformity Assessment Regulation,
approved by Decree no. 8/2022, of March 14.</t>
  </si>
  <si>
    <t>The HS is listed in Annex II to the Regulation from Decree 8/2022, Jully 14th</t>
  </si>
  <si>
    <t>National security requirements (TBT); Consumer information, labelling (TBT); Prevention of deceptive practices and consumer protection (TBT); Protection of human health or safety (TBT); Protection of animal or plant life or health (TBT); Protection of the environment (TBT); Quality requirements (TBT)</t>
  </si>
  <si>
    <r>
      <rPr>
        <sz val="11"/>
        <rFont val="Calibri"/>
      </rPr>
      <t>https://members.wto.org/crnattachments/2024/TBT/MOZ/24_03907_00_x.pdf</t>
    </r>
  </si>
  <si>
    <t>Korea, Republic of</t>
  </si>
  <si>
    <t>Proposed partial amendments to the “Regulation on In Vitro Diagnostic Medical Device Group and Class by Group”;</t>
  </si>
  <si>
    <t>The proposed amendments to the Regulation on In Vitro Diagnostic Medical Device Group and Class by Group is as follows: _x000D_
-  Establishment of 6 new items (IVD reagents for concentrating hematopoietic cell, etc.)</t>
  </si>
  <si>
    <t>In Vitro Diagnostic Medical Devices</t>
  </si>
  <si>
    <t>11.100.10 - In vitro diagnostic test systems</t>
  </si>
  <si>
    <r>
      <rPr>
        <sz val="11"/>
        <rFont val="Calibri"/>
      </rPr>
      <t>https://members.wto.org/crnattachments/2024/TBT/KOR/24_03943_00_x.pdf</t>
    </r>
  </si>
  <si>
    <t>Proposed partial amendments to the ”Regulation on In Vitro Diagnostic Medical Device Approval/Report/Review, etc.”;</t>
  </si>
  <si>
    <t>The proposed amendments to the ”Regulation on In Vitro Diagnostic Medical Device Approval/Report/Review, etc.” are as follows:   _x000D_
A.  Allow occasional reporting of minor matters of  in vitro diagnostic medical devices and extend the quarterly reporting period._x000D_
B.  After changing  in vitro diagnostic medical devices, it was not possible to manufacture (import) the existing devices, but if the change was not due to side effects, manufacture (import) of the existing devices  is allowed for six (6) months. </t>
  </si>
  <si>
    <r>
      <rPr>
        <sz val="11"/>
        <rFont val="Calibri"/>
      </rPr>
      <t>https://members.wto.org/crnattachments/2024/TBT/KOR/24_03944_00_x.pdf</t>
    </r>
  </si>
  <si>
    <t>Costa Rica</t>
  </si>
  <si>
    <t>RTCR 511:2023. Cáñamo. Derivados y productos de interés sanitario que contienen cáñamo. Disposiciones administrativas, registro sanitario, etiquetado, especificaciones, control y publicidad</t>
  </si>
  <si>
    <t>El objeto de este reglamento técnico es establecer las disposiciones administrativas y requisitos para la regulación y control del material vegetal, derivados y productos de interés sanitario que contienen cáñamo. Asimismo, aplica a los derivados y productos de interés sanitario con cáñamo: alimentos, cosméticos, suplementos a la dieta, productos higiénicos, plaguicidas de uso doméstico o profesional, productos químicos peligrosos, equipos y material biomédico.</t>
  </si>
  <si>
    <t>ICS  12079901</t>
  </si>
  <si>
    <t>120799 - Oil seeds and oleaginous fruits, whether or not broken (excl. edible nuts, olives, soya beans, groundnuts, copra, linseed, rape or colza seeds, sunflower seeds, palm nuts and kernels, cotton, castor oil, sesamum, mustard, safflower, melon and poppy seeds)</t>
  </si>
  <si>
    <t>Protection of human health or safety (TBT); Prevention of deceptive practices and consumer protection (TBT)</t>
  </si>
  <si>
    <r>
      <rPr>
        <sz val="11"/>
        <rFont val="Calibri"/>
      </rPr>
      <t xml:space="preserve">https://members.wto.org/crnattachments/2024/TBT/CRI/24_03911_00_s.pdf
Centro Información de Obstáculos Técnicos al Comercio
Ministerio de Economía
 Industria y Comercio - MEIC
Teléfono: +(506) 2549-1479
Correo Electrónico: crotc@meic.go.cr; msolera@meic.go.cr
Sitio en Internet: http://www.reglatec.go.cr
</t>
    </r>
  </si>
  <si>
    <t>Amendment to the Cabinet Ordinance of Designation of Narcotics, Narcotic plants, Psychotropics and Narcotic/Psychotropic Raw Materials and Enforcement Order of the Narcotics and Psychotropic Substances Control Act</t>
  </si>
  <si>
    <t>Under the provision of the Narcotics and Psychotropics Control Act, Ministry of Health, Labour and Welfare designates a substance as Narcotics</t>
  </si>
  <si>
    <t>Narcotics</t>
  </si>
  <si>
    <r>
      <rPr>
        <sz val="11"/>
        <rFont val="Calibri"/>
      </rPr>
      <t>https://members.wto.org/crnattachments/2024/TBT/JPN/24_03912_00_e.pdf</t>
    </r>
  </si>
  <si>
    <t>Draft Commission Regulation amending Regulation (EC) No 1223/2009 of the European Parliament and of the Council as regards the use in cosmetic products of certain substances classified as carcinogenic, mutagenic or toxic for reproduction</t>
  </si>
  <si>
    <t>The draft measure is required to enact the prohibition to use, as cosmetic ingredients, substances classified as carcinogenic, mutagenic or toxic for reproduction (CMR) by Commission Regulation (EU) No 2024/197, which has been adopted based on the CLP Regulation and will apply from 1 September 2025. The amendment of the Cosmetics Regulation is, therefore, needed to transpose the new CMRs classification provided by Commission Regulation (EU) No 2024/197. </t>
  </si>
  <si>
    <t>Cosmetics</t>
  </si>
  <si>
    <t>71.100.70 - Cosmetics. Toiletries</t>
  </si>
  <si>
    <r>
      <rPr>
        <sz val="11"/>
        <rFont val="Calibri"/>
      </rPr>
      <t>https://members.wto.org/crnattachments/2024/TBT/EEC/24_03925_00_e.pdf
https://members.wto.org/crnattachments/2024/TBT/EEC/24_03925_01_e.pdf</t>
    </r>
  </si>
  <si>
    <t>Mongolia</t>
  </si>
  <si>
    <t>Technical regulation of measuring instruments for the measurement and calculation of electrical energy</t>
  </si>
  <si>
    <t>The purpose of the technical regulation is to establish the mandatory specific metrological, technical and operational requirements for electrical measuring instruments (hereinafter referred to as “electrical measuring instruments”), such as measuring transformers and elelctricity meters for measuring and calculating electrical energy, and to protect the market and consumers from the risk of counterfeit products.This technical regulation covers measuring transformers, active and inactive meters used at the stage of source of energy and electricity transmission and distribution network, and at the consumer level.The technical regulation shall be mandatory followed by and organizations for metrology, citizens and legal entities authorized to manufacture, import, sell, install, repair, to perform type testing and verification of electricity measuring instruments on the territory of Mongolia.</t>
  </si>
  <si>
    <t>Measuring instruments for the measurement and calculation of electrical energy</t>
  </si>
  <si>
    <t>17.220 - Electricity. Magnetism. Electrical and magnetic measurements</t>
  </si>
  <si>
    <t>Prevention of deceptive practices and consumer protection (TBT); National security requirements (TBT)</t>
  </si>
  <si>
    <t>Metrology</t>
  </si>
  <si>
    <r>
      <rPr>
        <sz val="11"/>
        <rFont val="Calibri"/>
      </rPr>
      <t>https://members.wto.org/crnattachments/2024/TBT/MNG/24_03916_00_e.pdf</t>
    </r>
  </si>
  <si>
    <t>Finland</t>
  </si>
  <si>
    <t>Draft Decree of the Ministry of Social Affairs and Health amending the Decree of the Ministry of Social Affairs and Health on the standards and notifications concerning tobacco and similar products </t>
  </si>
  <si>
    <t>Technical details on the notifications concerning smokeless nicotine products.</t>
  </si>
  <si>
    <t>Smokeless nicotine products</t>
  </si>
  <si>
    <t>2404 - Products containing tobacco, reconstituted tobacco, nicotine, or tobacco or nicotine substitutes, intended for inhalation without combustion; other nicotine containing products intended for the intake of nicotine into the human body</t>
  </si>
  <si>
    <t>65.160 - Tobacco, tobacco products and related equipment</t>
  </si>
  <si>
    <r>
      <rPr>
        <sz val="11"/>
        <rFont val="Calibri"/>
      </rPr>
      <t>https://members.wto.org/crnattachments/2024/TBT/FIN/24_03918_00_x.pdf
https://members.wto.org/crnattachments/2024/TBT/FIN/24_03918_01_x.pdf</t>
    </r>
  </si>
  <si>
    <t>Draft Decree of the Ministry of Social Affairs and Health amending the Decree of the Ministry of Social Affairs and Health on the labelling and other layout elements of tobacco and related products and their unit packets </t>
  </si>
  <si>
    <t>Technical details on the health warning required for unit packets of smokeless nicotine products</t>
  </si>
  <si>
    <t>24 - TOBACCO AND MANUFACTURED TOBACCO SUBSTITUTES; PRODUCTS, WHETHER OR NOT CONTAINING NICOTINE, INTENDED FOR INHALATION WITHOUT COMBUSTION; OTHER NICOTINE CONTAINING PRODUCTS INTENDED FOR THE INTAKE OF NICOTINE INTO THE HUMAN BODY</t>
  </si>
  <si>
    <r>
      <rPr>
        <sz val="11"/>
        <rFont val="Calibri"/>
      </rPr>
      <t>https://members.wto.org/crnattachments/2024/TBT/FIN/24_03917_00_x.pdf
https://members.wto.org/crnattachments/2024/TBT/FIN/24_03917_01_x.pdf</t>
    </r>
  </si>
  <si>
    <t>Ministerial Diploma No. 98/2023 July 14th Establishes taxes on products to be exported to Mozambique, within the scope of the implementation of the Conformity Assessment Program (PAC)</t>
  </si>
  <si>
    <t>This Ministerial Diploma establish fees on the products to be exported to Mozambique, within the scope the implementation of the Conformity Assessment Program (PAC).</t>
  </si>
  <si>
    <t>National security requirements (TBT); Consumer information, labelling (TBT); Protection of human health or safety (TBT); Protection of animal or plant life or health (TBT); Protection of the environment (TBT); Quality requirements (TBT); Prevention of deceptive practices and consumer protection (TBT)</t>
  </si>
  <si>
    <r>
      <rPr>
        <sz val="11"/>
        <rFont val="Calibri"/>
      </rPr>
      <t>https://members.wto.org/crnattachments/2024/TBT/MOZ/24_03710_00_x.pdf</t>
    </r>
  </si>
  <si>
    <t>Mexico</t>
  </si>
  <si>
    <t>Anteproyecto de Acuerdo mediante el cual el Pleno del Instituto Federal de Telecomunicaciones modifica los Lineamientos para la homologación de productos, equipos, dispositivos o aparatos destinados a telecomunicaciones o radiodifusión.</t>
  </si>
  <si>
    <t>El Instituto Federal de Telecomunicaciones (en lo sucesivo, el “Instituto”) convencido de la importancia y relevancia de transparentar su proceso de modificación de regulaciones, recibirá comentarios, opiniones y aportaciones de cualquier persona (física o moral) interesada a propósito del “Anteproyecto de Acuerdo mediante el cual el Pleno del Instituto Federal de Telecomunicaciones modifica los Lineamientos para la homologación de productos, equipos, dispositivos o aparatos destinados a telecomunicaciones o radiodifusión” (en lo sucesivo, el “Anteproyecto”).Los objetivos principales del Anteproyecto consisten en modificar los Lineamientos para la homologación de productos, equipos, dispositivos o aparatos destinados a telecomunicaciones o radiodifusión (en lo sucesivo, los “Lineamientos de homologación”), con la finalidad de: i) hacer referencia, de manera expresa, al requisito del Sello IFT como un elemento adicional en el marcado o etiquetado, de conformidad con lo previsto en los Lineamientos para el uso del Sello IFT en productos, equipos, dispositivos o aparatos destinados a telecomunicaciones o radiodifusión homologados; ii) ampliar la opción de impresión del Sello IFT, para que éste se pueda realizar de manera física o electrónica con la finalidad de disminuir los tiempos de adecuación de los Productos para el cumplimiento de lo previsto en los Lineamientos de homologación, y iii) considerar la variedad de Productos a los que les aplica el marcado o etiquetado, físico o electrónico, a fin de que no exista duda respecto a la aplicación de los Lineamientos de homologación.El proyecto de modificación puede ser consultado directamente en el portal de IFT a través del siguiente enlace https://www.ift.org.mx/industria/consultas-publicas/anteproyecto-de-acuerdo-mediante-el-cual-el-pleno-del-instituto-federal-de-telecomunicaciones-2</t>
  </si>
  <si>
    <t>Productos, equipos, dispositivos o aparatos destinados a telecomunicaciones o radiodifusión que puedan ser conectados a una red de telecomunicaciones o hacer uso del espectro radioeléctrico.</t>
  </si>
  <si>
    <t>33.020 - Telecommunications in general</t>
  </si>
  <si>
    <t>Consumer information, labelling (TBT)</t>
  </si>
  <si>
    <r>
      <rPr>
        <sz val="11"/>
        <rFont val="Calibri"/>
      </rPr>
      <t>https://members.wto.org/crnattachments/2024/TBT/MEX/24_03901_00_s.pdf
https://www.ift.org.mx/sites/default/files/industria/temasrelevantes/25461/documentos/1anexounicomodlineamientoshomologacionatendidosclean.pdf</t>
    </r>
  </si>
  <si>
    <t>Draft resolution 1262, 13 June 2024</t>
  </si>
  <si>
    <t>This Draft Resolution contains provisions on criteria for updating the composition of COVID-19 vaccines to be used in Brazil.Vaccines intended to prevent Covid-19 to be
sold or used in Brazil must comply with the composition
recommended by the World Health Organization (WHO).</t>
  </si>
  <si>
    <t>Health care technology (ICS code(s): 11)</t>
  </si>
  <si>
    <t>300241 - Vaccines for human medicine</t>
  </si>
  <si>
    <t>11 - Health care technology</t>
  </si>
  <si>
    <r>
      <rPr>
        <sz val="11"/>
        <rFont val="Calibri"/>
      </rPr>
      <t>https://members.wto.org/crnattachments/2024/TBT/BRA/24_03865_00_x.pdf
Draft: https://antigo.anvisa.gov.br/documents/10181/6770142/CONSULTA+PUBLICA+N%C2%BA+1262+GGBIO.pdf/8b8fe3eb-3abc-4dcc-ad12-515c9d432e86</t>
    </r>
  </si>
  <si>
    <t>Partial Amendment of The Announcement that Prescribes Necessary Matters on Regulation, Etc. of Emissions from Non-road Special Motor Vehicles.  </t>
  </si>
  <si>
    <t>Amendments of exhaust gas regulations for Non-road Special Motor Vehicles fueled by gasoline or liquefied petroleum gas (LPG) as following; i) strengthen  ing of exhaust gas emissions limits, ii) introduction of   LSI-NRTC (Large Spark Ignition engines Non-Road Transient Cycle) and 7M-RMC (7 mode Ramped Modal Cycle) and iii) enforcement of installation of blow-by gas recirculation device</t>
  </si>
  <si>
    <t>- Other machinery, self-propelled: (HS code(s): 84264); Fork-lift trucks; other works trucks fitted with lifting or handling equipment (excl. straddle carriers and works trucks fitted with a crane) (HS code(s): 8427); Self-propelled bulldozers, angledozers, graders, levellers, scrapers, mechanical shovels, excavators, shovel loaders, tamping machines and roadrollers (HS code(s): 8429); Pile-drivers and pile-extractors (excl. those mounted on railway wagons, motor vehicle chassis or lorries) (HS code(s): 843010); Snowploughs and snowblowers (excl. those mounted on railway wagons, motor vehicle chassis or lorries) (HS code(s): 843020); Self-propelled coal or rock cutters and tunnelling machinery (excl. hydraulically operated self-advancing supports for mines) (HS code(s): 843031); Self-propelled boring or sinking machinery for boring earth or extracting minerals or ores (excl. those mounted on railway or tramway wagons, motor vehicle chassis or lorries and tunnelling machinery) (HS code(s): 843041); Self-propelled earth-moving machinery, n.e.s. (HS code(s): 843050); Ploughs for use in agriculture, horticulture or forestry (HS code(s): 843210); - Harrows, scarifiers, cultivators, weeders and hoes: (HS code(s): 84322); - Seeders, planters and transplanters: (HS code(s): 84323); - Manure spreaders and fertiliser distributors: (HS code(s): 84324); Agricultural, horticultural or forestry machinery for soil preparation or cultivation; lawn or sports-ground rollers (excl. sprayers and dusters, ploughs, harrows, scarifiers, cultivators, weeders, hoes, seeders, planters, manure spreaders and fertiliser distributors) (HS code(s): 843280); - Mowers for lawns, parks or sports-grounds: (HS code(s): 84331); Mowers, incl. cutter bars for tractor mounting (excl. mowers for lawns, parks or sports grounds) (HS code(s): 843320); Haymaking machinery (excl. mowers) (HS code(s): 843330); Straw or fodder balers, incl. pick-up balers (HS code(s): 843340); - Other harvesting machinery; threshing machinery: (HS code(s): 84335)</t>
  </si>
  <si>
    <t>843031 - Self-propelled coal or rock cutters and tunnelling machinery (excl. hydraulically operated self-advancing supports for mines); 843340 - Straw or fodder balers, incl. pick-up balers; 843330 - Haymaking machinery (excl. mowers); 843320 - Mowers, incl. cutter bars for tractor mounting (excl. mowers for lawns, parks or sports grounds); 84331 - - Mowers for lawns, parks or sports-grounds:; 843280 - Agricultural, horticultural or forestry machinery for soil preparation or cultivation; lawn or sports-ground rollers (excl. sprayers and dusters, ploughs, harrows, scarifiers, cultivators, weeders, hoes, seeders, planters, manure spreaders and fertiliser distributors); 84324 - - Manure spreaders and fertiliser distributors:; 84323 - - Seeders, planters and transplanters:; 84322 - - Harrows, scarifiers, cultivators, weeders and hoes:; 843210 - Ploughs for use in agriculture, horticulture or forestry; 843050 - Self-propelled earth-moving machinery, n.e.s.; 843041 - Self-propelled boring or sinking machinery for boring earth or extracting minerals or ores (excl. those mounted on railway or tramway wagons, motor vehicle chassis or lorries and tunnelling machinery); 843020 - Snowploughs and snowblowers (excl. those mounted on railway wagons, motor vehicle chassis or lorries); 843010 - Pile-drivers and pile-extractors (excl. those mounted on railway wagons, motor vehicle chassis or lorries); 8429 - Self-propelled bulldozers, angledozers, graders, levellers, scrapers, mechanical shovels, excavators, shovel loaders, tamping machines and roadrollers; 8427 - Fork-lift trucks; other works trucks fitted with lifting or handling equipment (excl. straddle carriers and works trucks fitted with a crane); 84335 - - Other harvesting machinery; threshing machinery:; 84264 - - Other machinery, self-propelled:</t>
  </si>
  <si>
    <r>
      <rPr>
        <sz val="11"/>
        <rFont val="Calibri"/>
      </rPr>
      <t>https://members.wto.org/crnattachments/2024/TBT/JPN/24_03902_00_e.pdf</t>
    </r>
  </si>
  <si>
    <t>Draft resolution 1266, 17 June 2024</t>
  </si>
  <si>
    <t>This Draft Resolution contains provisions on criteria for indication, inclusion and exclusion of medicines in the List of Reference Medicines.</t>
  </si>
  <si>
    <t>Medicaments consisting of two or more constituents mixed together for therapeutic or prophylactic uses, not in measured doses or put up for retail sale (excl. goods of heading 3002, 3005 or 3006) (HS code(s): 3003); Medicaments consisting of mixed or unmixed products for therapeutic or prophylactic uses, put up in measured doses "incl. those for transdermal administration" or in forms or packings for retail sale (excl. goods of heading 3002, 3005 or 3006) (HS code(s): 3004)</t>
  </si>
  <si>
    <t>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t>
  </si>
  <si>
    <r>
      <rPr>
        <sz val="11"/>
        <rFont val="Calibri"/>
      </rPr>
      <t xml:space="preserve">https://members.wto.org/crnattachments/2024/TBT/BRA/24_03864_00_x.pdf
Draft: http://antigo.anvisa.gov.br/documents/10181/3231220/%281%29CONSULTA+P%C3%9ABLICA+N%C2%BA+1266+DIRE2c.pdf/8b7b9eef-1257-4a49-bd4a-6190b6943c18
</t>
    </r>
  </si>
  <si>
    <t>Argentina</t>
  </si>
  <si>
    <t>Proyecto de Resolución N° 01/24- “Reglamento Técnico MERCOSUR para Películas de Celulosa Regenerada Destinadas a Entrar en Contacto con Alimentos (Derogación de la Resolución GMC N° 55/97)”</t>
  </si>
  <si>
    <t>El Proyecto de Resolución N° 01/24 corresponde a la actualización de la Resolución GMC N° 55/97 y tiene como propósito establecer los requisitos que deben cumplir las películas de celulosa regenerada destinadas a entrar en contacto con los alimentos.</t>
  </si>
  <si>
    <t>Películas de celulosa regenerada destinadas a entrar en contacto con alimentos</t>
  </si>
  <si>
    <t>67.250 - Materials and articles in contact with foodstuffs</t>
  </si>
  <si>
    <t>Protection of human health or safety (TBT); Quality requirements (TBT)</t>
  </si>
  <si>
    <r>
      <rPr>
        <sz val="11"/>
        <rFont val="Calibri"/>
      </rPr>
      <t>https://members.wto.org/crnattachments/2024/TBT/ARG/24_03885_00_s.pdf</t>
    </r>
  </si>
  <si>
    <t>Revision of the Order for Enforcement of the Act on the Regulation of Manufacture and Evaluation of Chemical Substances</t>
  </si>
  <si>
    <t xml:space="preserve">Based on Article 2, paragraph 3, of the Act on the Regulation of Manufacture and Evaluation of Chemical Substances (hereinafter referred to as “the Act”), NPE will be designated as a class II specified chemical substance._x000D_
Based on Article 35, paragraph 1 and 6 of the Act, a person who manufactures or imports NPE shall notify the planned quantity of NPE to be manufactured or imported._x000D_
Based on Article 36, paragraph 1 of the Act, measures under the technical guidelines shall be taken upon handling NPE and NPE-added water-based cleaning agents._x000D_
Based on Article 37, paragraph 1 of the Act, labels with respect to the measures shall be indicated on containers, packaging, etc. on NPE and NPE-added water-based cleaning agents._x000D_
</t>
  </si>
  <si>
    <t>Poly (oxyethylene)=alkyl phenyl ether (where the alkyl consists of 9 carbon atoms, hereinafter referred to as “NPE”.) and NPE-added water-based cleaning agents</t>
  </si>
  <si>
    <t>71.100.40 - Surface active agents</t>
  </si>
  <si>
    <t>Protection of animal or plant life or health (TBT); Protection of the environment (TBT)</t>
  </si>
  <si>
    <r>
      <rPr>
        <sz val="11"/>
        <rFont val="Calibri"/>
      </rPr>
      <t>https://members.wto.org/crnattachments/2024/TBT/JPN/24_03889_00_e.pdf</t>
    </r>
  </si>
  <si>
    <t>Public Consultation No.5, 6 June 2024</t>
  </si>
  <si>
    <t> Proposes the incorporation into the national legal system of the Mercosur Technical Regulation for Cylinders for Storage of Vehicle Natural Gas (GNV), replacing the Mercosur Technical Regulation for Cylinders for Storage of Compressed Natural Gas (GNC) used as fuel, on board motor vehicles, approved by GMC Resolution No. 03/08.Comments must be presented on the Participa + Brasill platform at: https://www.gov.br/participamaisbrasil/inmetro-diretoria-de-avaliacao-da-conformidade</t>
  </si>
  <si>
    <t>Containers for compressed or liquefied gas, of iron or steel. (HS code(s): 7311); Pressure vessels (ICS code(s): 23.020.30)</t>
  </si>
  <si>
    <t>7311 - Containers for compressed or liquefied gas, of iron or steel.</t>
  </si>
  <si>
    <t>23.020.30 - Pressure vessels</t>
  </si>
  <si>
    <t>Protection of human health or safety (TBT); Harmonization (TBT)</t>
  </si>
  <si>
    <r>
      <rPr>
        <sz val="11"/>
        <rFont val="Calibri"/>
      </rPr>
      <t xml:space="preserve">https://www.in.gov.br/web/dou/-/consulta-publica-n-5-de-6-de-junho-de-2024-564264162 
https://sistema-sil.inmetro.gov.br/rtac/RTAC003048.pdf 
</t>
    </r>
  </si>
  <si>
    <t>DRS 224: 2024, Urwagwa — Specification</t>
  </si>
  <si>
    <t>This Draft Rwanda Standard specifies the requirements, sampling and test methods for Urwagwa.</t>
  </si>
  <si>
    <t>(ICS code(s): 67)</t>
  </si>
  <si>
    <t>220600 - Cider, perry, mead, saké and other fermented beverages and mixtures of fermented beverages and non-alcoholic beverages, n.e.s. (excl. beer, wine or fresh grapes, grape must, vermouth and other wine of fresh grapes flavoured with plants or aromatic substances)</t>
  </si>
  <si>
    <t>67.160.10 - Alcoholic beverages; 67 - Food technology</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</si>
  <si>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</si>
  <si>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r>
      <rPr>
        <sz val="11"/>
        <rFont val="Calibri"/>
      </rPr>
      <t>https://members.wto.org/crnattachments/2024/TBT/RWA/24_03873_00_e.pdf</t>
    </r>
  </si>
  <si>
    <t>Proyecto de Segunda Revisión del Reglamento Técnico Ecuatoriano PRTE 086 (2R) "Cascos de Seguridad y Protección"</t>
  </si>
  <si>
    <t>El presente reglamento técnico ecuatoriano se aplica a los siguientes productos sean estos nacionales e importados que se comercializan en el Ecuador:Cascos de seguridad de uso general y específico en la industria Cascos de protección para ciclistas y para usuarios de monopatines y patines de ruedasCascos de protección contra impactos para niñosCascos de protección para el uso de conductores y pasajeros de motocicletas.</t>
  </si>
  <si>
    <t>Sombreros y demás tocados, incl. guarnecidos, n.c.o.p. (Código(s) del SA: 6506)</t>
  </si>
  <si>
    <t>6506 - Headgear, whether or not lined or trimmed, n.e.s.</t>
  </si>
  <si>
    <t>13.340.20 - Head protective equipment</t>
  </si>
  <si>
    <r>
      <rPr>
        <sz val="11"/>
        <rFont val="Calibri"/>
      </rPr>
      <t>https://members.wto.org/crnattachments/2024/TBT/ECU/24_03871_00_s.pdf</t>
    </r>
  </si>
  <si>
    <t>Proyecto de Tercera Revisión del Reglamento Técnico Ecuatoriano PRTE 181 (3R) “Equipos de protección respiratoria” a través del Punto de Contacto del MPCEIP</t>
  </si>
  <si>
    <t>El presente reglamento técnico ecuatoriano aplica a los siguientes productos sean estos nacionales o importados que se comercialicen en el Ecuador:_x000D_
Máscaras completas, para su utilización como equipos de protección respiratoria,Medias máscaras y cuarto de máscaras para utilizarse como parte de equipos de protección respiratoria,Medias máscaras filtrantes empleadas como dispositivos de protección respiratoria,Filtros contra partículas para su utilización como componentes de equipos de protección respiratoria no asistidos.Filtros para gases y filtros combinados que se utilizan como componentes en los equipos de protección respiratoria no asistidos.</t>
  </si>
  <si>
    <t>Artículos de plástico y manufacturas de las demás materias de las partidas 3901 a 3914, ncop (exc. productos de 9619) (Código(s) del SA: 392690); Artículos de materia textil, confeccionados, incl. los patrones para prendas de vestir, n.c.o.p. (Código(s) del SA: 630790); Los demás aparatos respiratorios y máscaras antigás, excepto las máscaras de protección sin mecanismo ni elemento filtrante amovible (Código(s) del SA: 9020)</t>
  </si>
  <si>
    <t>392690 - Articles of plastics and articles of other materials of heading 3901 to 3914, n.e.s (excl. goods of 9619); 630790 - Made-up articles of textile materials, incl. dress patterns, n.e.s.; 9020 - Other breathing appliances and gas masks, excluding protective masks having neither mechanical parts nor replaceable filters.</t>
  </si>
  <si>
    <t>13.340.30 - Respiratory protective devices</t>
  </si>
  <si>
    <r>
      <rPr>
        <sz val="11"/>
        <rFont val="Calibri"/>
      </rPr>
      <t>https://members.wto.org/crnattachments/2024/TBT/ECU/24_03870_00_s.pdf</t>
    </r>
  </si>
  <si>
    <t>Draft resolution 1263, 13 June 2024</t>
  </si>
  <si>
    <t>This draft resolution proposes a Normative Instruction that updates the composition of Covid-19 vaccines to be used in Brazil.</t>
  </si>
  <si>
    <r>
      <rPr>
        <sz val="11"/>
        <rFont val="Calibri"/>
      </rPr>
      <t xml:space="preserve">https://members.wto.org/crnattachments/2024/TBT/BRA/24_03843_00_x.pdf
The final text is available only in Portuguese and can be downloaded at: 
https://antigo.anvisa.gov.br/documents/10181/6770142/CONSULTA+PUBLICA+N%C2%BA+1263+GGBIO.pdf/ab070b32-d4d7-43bc-b542-2c0e6886041c
</t>
    </r>
  </si>
  <si>
    <t>South Africa</t>
  </si>
  <si>
    <t>Amendment of the compulsory specification for frozen fish, frozen marine molluscs and frozen products derived therefrom </t>
  </si>
  <si>
    <t>This amendment requires that frozen fish, marine molluscs, and products derived therefrom, for human consumption, which are to be offered for sale, comply with this amended compulsory specification which introduces that imported products are produced in food handling/manufacturing facilities that comply with Good Hygiene Practices (GHP) that are approved/certified by Competent Authorities in their country of origin. The introduction of a health guarantee/import certification requires Competent Authority in the country of origin attests to monitoring safety of facilities and consignments on the certificate, similar to processes conducted by authorities for local production. The technical requirements of the South African National Standard (SANS) 585: 2024 are that applies to the handling, preparation, processing, packing, transportation, freezing, storage and quality are still applicable to support this amendment.</t>
  </si>
  <si>
    <t>Frozen fish, frozen marine molluscs, and frozen products derived therefrom; FISH AND CRUSTACEANS, MOLLUSCS AND OTHER AQUATIC INVERTEBRATES (HS code(s): 03); PREPARATIONS OF MEAT, OF FISH, OF CRUSTACEANS, MOLLUSCS OR OTHER AQUATIC INVERTEBRATES, OR OF INSECTS (HS code(s): 16); Agriculture (ICS code(s): 65); Food technology (ICS code(s): 67)</t>
  </si>
  <si>
    <t>03 - FISH AND CRUSTACEANS, MOLLUSCS AND OTHER AQUATIC INVERTEBRATES; 16 - PREPARATIONS OF MEAT, OF FISH, OF CRUSTACEANS, MOLLUSCS OR OTHER AQUATIC INVERTEBRATES, OR OF INSECTS; 0308 - Aquatic invertebrates other than crustaceans and molluscs, live, fresh, chilled, frozen, dried, salted or in brine, even smoked; 0307 - Molluscs, fit for human consumption, even smoked, whether in shell or not, live, fresh, chilled, frozen, dried, salted or in brine; 03048 - - Frozen fillets of other fish:; 03047 - - Frozen fillets of fish of the families Bregmacerotidae, Euclichthyidae, Gadidae, Macrouridae, Melanonidae, Merlucciidae, Moridae and Muraenolepididae:; 03046 - - Frozen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0303 - Frozen fish (excl. fish fillets and other fish meat of heading 0304)</t>
  </si>
  <si>
    <t>67.120.30 - Fish and fishery products; 65 - Agriculture; 67 - Food technology</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</si>
  <si>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</si>
  <si>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https://members.wto.org/crnattachments/2024/TBT/ZAF/24_03850_00_e.pdf</t>
    </r>
  </si>
  <si>
    <t>Compulsory specification for dried abalone – VC 9108.</t>
  </si>
  <si>
    <t>The harvest, manufacture, processing, transport, handling and treatment of dried abalone, as well as the requirements for the ingredients, shall comply with the requirements of the latest edition of SANS 2329.</t>
  </si>
  <si>
    <t>Dried abalone.; FISH AND CRUSTACEANS, MOLLUSCS AND OTHER AQUATIC INVERTEBRATES (HS code(s): 03); PREPARATIONS OF MEAT, OF FISH, OF CRUSTACEANS, MOLLUSCS OR OTHER AQUATIC INVERTEBRATES, OR OF INSECTS (HS code(s): 16); Agriculture (ICS code(s): 65); Food technology (ICS code(s): 67)</t>
  </si>
  <si>
    <t>03 - FISH AND CRUSTACEANS, MOLLUSCS AND OTHER AQUATIC INVERTEBRATES; 16 - PREPARATIONS OF MEAT, OF FISH, OF CRUSTACEANS, MOLLUSCS OR OTHER AQUATIC INVERTEBRATES, OR OF INSECTS; 030783 - Frozen, even in shell, abalone "Haliotis spp."</t>
  </si>
  <si>
    <r>
      <rPr>
        <sz val="11"/>
        <rFont val="Calibri"/>
      </rPr>
      <t>https://members.wto.org/crnattachments/2024/TBT/ZAF/24_03852_00_e.pdf</t>
    </r>
  </si>
  <si>
    <t>Amendment of a Compulsory Specification for chilled smoked finfish and smoke-flavoured finfish (VC8021)</t>
  </si>
  <si>
    <t>This Compulsory Specification requires that chilled smoked finfish and smoke-flavoured finfish (VC8021), which are to be offered for sale, comply with this Compulsory Specification and the requirements of the latest edition of the South African National Standard (SANS) 2877 that apply to the handling, preparation, processing, packing, transportation, storage and quality of smoked finfish, smoke-flavoured finfish and products derived therefrom, as well as the requirements for the ingredients of the products covered by this specification. The hygiene requirements for the product, as well as chemical and microbiological contaminant requirements for the product, and the requirements for employees at the packing facility, shall comply with the requirements of the latest edition of SANS 2877.</t>
  </si>
  <si>
    <t>Chilled smoked finfish and smoke-flavoured finfish; FISH AND CRUSTACEANS, MOLLUSCS AND OTHER AQUATIC INVERTEBRATES (HS code(s): 03); PREPARATIONS OF MEAT, OF FISH, OF CRUSTACEANS, MOLLUSCS OR OTHER AQUATIC INVERTEBRATES, OR OF INSECTS (HS code(s): 16); Agriculture (ICS code(s): 65); Food technology (ICS code(s): 67)</t>
  </si>
  <si>
    <t>03 - FISH AND CRUSTACEANS, MOLLUSCS AND OTHER AQUATIC INVERTEBRATES; 16 - PREPARATIONS OF MEAT, OF FISH, OF CRUSTACEANS, MOLLUSCS OR OTHER AQUATIC INVERTEBRATES, OR OF INSECTS; 0305 - Fish, fit for human consumption, dried, salted or in brine; smoked fish, fit for human consumption, whether or not cooked before or during the smoking process</t>
  </si>
  <si>
    <r>
      <rPr>
        <sz val="11"/>
        <rFont val="Calibri"/>
      </rPr>
      <t>https://members.wto.org/crnattachments/2024/TBT/ZAF/24_03853_00_e.pdf</t>
    </r>
  </si>
  <si>
    <t>DRS 577: 2024, Sugarcane wine — Specification</t>
  </si>
  <si>
    <t>This Draft Rwanda Standard specifies the requirements, sampling and test methods for sugarcane wine prepared from sugarcane juice.</t>
  </si>
  <si>
    <t>Alcoholic beverages (ICS code(s): 67.160.10)</t>
  </si>
  <si>
    <t>67.160.10 - Alcoholic beverages</t>
  </si>
  <si>
    <r>
      <rPr>
        <sz val="11"/>
        <rFont val="Calibri"/>
      </rPr>
      <t>https://members.wto.org/crnattachments/2024/TBT/RWA/24_03872_00_e.pdf</t>
    </r>
  </si>
  <si>
    <t>Proyecto de Segunda Revisión del Reglamento Técnico Ecuatoriano PRTE 215 (2R) " Protectores auditivos".</t>
  </si>
  <si>
    <t>El presente reglamento técnico ecuatoriano aplica a los siguientes productos sean estos nacionales o importados que se comercialicen en el Ecuador:_x000D_
OrejerasTapones para oídosOrejeras acopladas a los equipos de protección de cabeza y/o cara</t>
  </si>
  <si>
    <t>Artículos de plástico y manufacturas de las demás materias de las partidas 3901 a 3914, ncop (exc. productos de 9619) (Código(s) del SA: 392690)</t>
  </si>
  <si>
    <t>392690 - Articles of plastics and articles of other materials of heading 3901 to 3914, n.e.s (excl. goods of 9619)</t>
  </si>
  <si>
    <t>13.340.99 - Other protective equipment</t>
  </si>
  <si>
    <r>
      <rPr>
        <sz val="11"/>
        <rFont val="Calibri"/>
      </rPr>
      <t>https://members.wto.org/crnattachments/2024/TBT/ECU/24_03769_00_s.pdf</t>
    </r>
  </si>
  <si>
    <t>Amendment of the Compulsory Specification for frozen shrimps (prawns), langoustines and crabs, and products derived therefrom, (VC 8031).</t>
  </si>
  <si>
    <t>This amendment requires that frozen shrimps (prawns), langoustines and crabs, and products derived therefrom, for human consumption, which are to be offered for sale, comply with this amended compulsory specification which introduces that imported products are produced in food handling/manufacturing facilities that comply with Good Hygiene Practices (GHP) that are approved/certified by Competent Authorities in their country of origin. The introduction of a health guarantee/import certification requires Competent Authority in the country of origin attests to monitoring safety of facilities and consignments on the certificate, similar to processes conducted by authorities for local production. The technical requirements of the South African National Standard (SANS) 788: 2024 are that applies to the handling, preparation, processing, packing, transportation, freezing, storage and quality are still applicable to support this amendment.</t>
  </si>
  <si>
    <t>Frozen shrimps (prawns), langoustines and crabs, and products derived therefrom. HS codes 03, 16; FISH AND CRUSTACEANS, MOLLUSCS AND OTHER AQUATIC INVERTEBRATES (HS code(s): 03); PREPARATIONS OF MEAT, OF FISH, OF CRUSTACEANS, MOLLUSCS OR OTHER AQUATIC INVERTEBRATES, OR OF INSECTS (HS code(s): 16); Agriculture (ICS code(s): 65); Food technology (ICS code(s): 67)</t>
  </si>
  <si>
    <t>03 - FISH AND CRUSTACEANS, MOLLUSCS AND OTHER AQUATIC INVERTEBRATES; 16 - PREPARATIONS OF MEAT, OF FISH, OF CRUSTACEANS, MOLLUSCS OR OTHER AQUATIC INVERTEBRATES, OR OF INSECTS; 030617 - Frozen shrimps and prawns, even smoked, whether in shell or not, incl. shrimps and prawns in shell, cooked by steaming or by boiling in water (excl. cold-water shrimps and prawns); 030614 - Frozen crabs, even smoked, whether in shell or not, incl. crabs in shell, cooked by steaming or by boiling in water</t>
  </si>
  <si>
    <r>
      <rPr>
        <sz val="11"/>
        <rFont val="Calibri"/>
      </rPr>
      <t>https://members.wto.org/crnattachments/2024/TBT/ZAF/24_03851_00_e.pdf</t>
    </r>
  </si>
  <si>
    <t>China</t>
  </si>
  <si>
    <t>National Standard of the P.R.C., Road illumination devices for motorcycles and mopeds</t>
  </si>
  <si>
    <t>This document specifies the terms and definitions, classes and different types, technical requirements, test methods, and inspection rules, etc. for road illumination devices for motorcycles and mopeds. _x000D_
This document applies to road illumination devices for motorcycles and mopeds.</t>
  </si>
  <si>
    <t>Road illumination devices for motorcycles and mopeds (HS code(s): 87); (ICS code(s): 43.040.20)</t>
  </si>
  <si>
    <t>87 - VEHICLES OTHER THAN RAILWAY OR TRAMWAY ROLLING STOCK, AND PARTS AND ACCESSORIES THEREOF</t>
  </si>
  <si>
    <t>43.040.20 - Lighting, signalling and warning devices</t>
  </si>
  <si>
    <r>
      <rPr>
        <sz val="11"/>
        <rFont val="Calibri"/>
      </rPr>
      <t>https://members.wto.org/crnattachments/2024/TBT/CHN/24_03834_00_x.pdf</t>
    </r>
  </si>
  <si>
    <t>CNCA-C11-22：2024：Compulsory product certification implementation rules for charger for electric bicycle</t>
  </si>
  <si>
    <t>This document specifies the scope of application, certification criteria, certification mode, certification unit division, certification application, certification implementation, post certification supervision, certification certificate, certification mark, fees, certification responsibilities and certification implementation rules for charger for electric bicycle._x000D_
This document applies to the compulsory product certification of charger for electric bicycle.</t>
  </si>
  <si>
    <t>charger for electric bicycle (HS code(s): 850440); (ICS code(s): 43.140)</t>
  </si>
  <si>
    <t>43.140 - Motorcycles and mopeds</t>
  </si>
  <si>
    <r>
      <rPr>
        <sz val="11"/>
        <rFont val="Calibri"/>
      </rPr>
      <t>https://members.wto.org/crnattachments/2024/TBT/CHN/24_03829_00_s.pdf</t>
    </r>
  </si>
  <si>
    <t>National Standard of the P.R.C., Foundry Machinery—Safety requirements</t>
  </si>
  <si>
    <t>This document specifies the safety requirements for foundry machinery, including general requirements, special requirements, and usage information requirements for foundry machinery safety. _x000D_
This document applies to the design and manufacture of foundry machinery.</t>
  </si>
  <si>
    <t>foundry machinery (HS code(s): 8454); (ICS code(s): 25.120.30)</t>
  </si>
  <si>
    <t>8454 - Converters, ladles, ingot moulds and casting machines of a kind used in metallurgy or in metal foundries (excl. metal powder presses); parts thereof</t>
  </si>
  <si>
    <t>25.120.30 - Moulding equipment</t>
  </si>
  <si>
    <r>
      <rPr>
        <sz val="11"/>
        <rFont val="Calibri"/>
      </rPr>
      <t>https://members.wto.org/crnattachments/2024/TBT/CHN/24_03831_00_x.pdf</t>
    </r>
  </si>
  <si>
    <t>Nicotine Replacement Therapy Supplementary Rules Order</t>
  </si>
  <si>
    <t>The Nicotine Replacement Therapy Supplementary Rules Order is a Ministerial Order (this Order) that applies to nicotine replacement therapies for administration in the oral cavity and that are regulated under the Natural Health Products Regulations for use in smoking cessation by adults who smoke. The specific supplementary rules for nicotine replacement therapies included in this Order are: restricting sale to behind the counter in pharmacies for products that do not have a history of appropriate use; requiring warning statements about the addictive nature of nicotine on product labels and in advertisements;restricting advertising and promotion that could be appealing to young people; restricting packaging and labelling that could be appealing to young people; and limiting flavours.  </t>
  </si>
  <si>
    <t>Medicaments ICS:11.120.10</t>
  </si>
  <si>
    <t>11.120.10 - Medicaments</t>
  </si>
  <si>
    <r>
      <rPr>
        <sz val="11"/>
        <rFont val="Calibri"/>
      </rPr>
      <t>https://www.canada.ca/en/health-canada/services/drugs-health-products/natural-non-prescription/notice-intent-address-risks-youth-appeal-access-nicotine-replacement-therapies.html (English)
https://www.canada.ca/fr/sante-canada/services/medicaments-produits-sante/naturels-sans-ordonnance/avis-intention-concernant-risques-attrait-acces-jeunes-therapies-remplacement-nicotine.html (French)</t>
    </r>
  </si>
  <si>
    <t>National Standard of the P.R.C., Light-signalling devices for motorcycles and mopeds</t>
  </si>
  <si>
    <t>This document specifies the technical requirements, test methods and inspection rules etc. for light-signalling devices for motorcycles and mopeds . _x000D_
This document applies to front position lamps, rear position lamps, stop lamps, direction-indicator lamps, reversing lamps and rear-registration plate illuminating devices for motorcycles and mopeds.</t>
  </si>
  <si>
    <t>Light-signalling Devices for Motorcycles and Mopeds  (HS code(s): 87); (ICS code(s): 43.040.20)</t>
  </si>
  <si>
    <r>
      <rPr>
        <sz val="11"/>
        <rFont val="Calibri"/>
      </rPr>
      <t>https://members.wto.org/crnattachments/2024/TBT/CHN/24_03835_00_x.pdf</t>
    </r>
  </si>
  <si>
    <t>Russian Federation</t>
  </si>
  <si>
    <t>Draft Decision of the Council of the Eurasian Economic Commission on the Rules for regulation of the circulation of feed additives within the customs territory of the Eurasian Economic Union</t>
  </si>
  <si>
    <t>The draft provides for the approval of the Rules for regulation of the circulation of feed additives within the customs territory of the Eurasian Economic Union (hereinafter - the Union), which include:- common rules for regulation of the circulation of feed additives;- a common procedure for the registration of feed additives, as well as other procedures related to registration;- a common assessment procedure with respect to the quality, safety and efficiency of feed additives, as well as criteria for their assessment;- common principles of information exchange while organizing and conducting state control (supervision) in the field of feed additives circulation;- common registration forms;- a common register of feed additives inscribed under unified Union rules;- a common information database on low-quality, unsafe feed additives, falsified and (or) counterfeit feed additives detected under state control (supervision) with respect to  feed additives circulation;- a common database on animals’ adverse reaction on feed additives;- a common register of producers of feed additives, the production of which is recognized to comply with the Union’s unified requirements.</t>
  </si>
  <si>
    <t>Feed additives</t>
  </si>
  <si>
    <t>2309 - Preparations of a kind used in animal feeding</t>
  </si>
  <si>
    <t>65.120 - Animal feeding stuffs</t>
  </si>
  <si>
    <t>Protection of animal or plant life or health (TBT)</t>
  </si>
  <si>
    <t>Animal health</t>
  </si>
  <si>
    <t>Thailand</t>
  </si>
  <si>
    <t>Draft Notification of the Ministry of Public Health on Young Child Food Subject to Ministerial Marketing Promotion Control B.E. …</t>
  </si>
  <si>
    <t>According to Section 3 of the Act on the Marketing of Infant and Young Child FoodControl B.E. 2560 (A.D.2017), the term "young child food" is defined by the Minister of Public Health, based on the recommendations of the Infant and Young Child Food Marketing Control Committee. The following notification is issued to specify the young child food subject to ministerial marketing promotion control:Young child food specified by the minister to be controlled under the Act on the Marketing of Infant and Young Child FoodControl B.E. 2560 includes young child food that has communications or marketing communications linked to infants, infant food, or that implies it is suitable for feeding infants.2. Statements that indicate use for young child feeding as mentioned in Section 3 include any of the following types of statements: (1) Marketing communications that establish a link to young children. (2) Text, names, or nutritional components appropriate and sufficient for feeding young children, shown on the label or in marketing communications. (3) Presentation of the nutritional value of young child food products on the label or in marketing communications. (4) Displaying age range numbers for young children on product labels or in marketing communications.</t>
  </si>
  <si>
    <t>Infant and young child food (HS Code: 0401, 0402) (ICS: 67.100.10). Milk and cream, not concentrated nor containing added sugar or other sweetening matter. (HS: 0401), Milk and cream, concentrated or containing added sugar or other sweetening matter. (HS: 0402)Milk and cream, not concentrated nor containing added sugar or other sweetening matter. (HS 0401), Milk and cream, concentrated or containing added sugar or other sweetening matter. (HS 0402). Milk and processed milk products (ICS 67.100.10).</t>
  </si>
  <si>
    <t>0401 - Milk and cream, not concentrated nor containing added sugar or other sweetening matter; 0402 - Milk and cream, concentrated or containing added sugar or other sweetening matter</t>
  </si>
  <si>
    <t>67.100.10 - Milk and processed milk products</t>
  </si>
  <si>
    <r>
      <rPr>
        <sz val="11"/>
        <rFont val="Calibri"/>
      </rPr>
      <t>https://members.wto.org/crnattachments/2024/TBT/THA/24_03826_00_x.pdf</t>
    </r>
  </si>
  <si>
    <t>Measures of the Customs of the People’s Republic of China for the Administration of Inspection and Supervision of Import and Export Cosmetics</t>
  </si>
  <si>
    <t>These Measures are formulated in order to ensure the safety of import and export cosmetics and to protect the health of consumers.</t>
  </si>
  <si>
    <t>Cosmetic (HS code(s): 33; 34)</t>
  </si>
  <si>
    <t>33 - ESSENTIAL OILS AND RESINOIDS; PERFUMERY, COSMETIC OR TOILET PREPARATIONS; 34 - SOAP, ORGANIC SURFACE-ACTIVE AGENTS, WASHING PREPARATIONS, LUBRICATING PREPARATIONS, ARTIFICIAL WAXES, PREPARED WAXES, POLISHING OR SCOURING PREPARATIONS, CANDLES AND SIMILAR ARTICLES, MODELLING PASTES, ‘DENTAL WAXES’ AND DENTAL PREPARATIONS WITH A BASIS OF PLASTER</t>
  </si>
  <si>
    <r>
      <rPr>
        <sz val="11"/>
        <rFont val="Calibri"/>
      </rPr>
      <t>https://members.wto.org/crnattachments/2024/TBT/CHN/24_03838_00_x.pdf</t>
    </r>
  </si>
  <si>
    <t>CNCA-C11-21：2024：Compulsory product certification implementation rules for lithium-ion battery for electric bicycle</t>
  </si>
  <si>
    <t>This document specifies the scope of application, certification criteria, certification mode, certification unit division, certification application, certification implementation, post certification supervision, certification certificate, certification mark, fees, certification responsibilities and certification implementation rules for lithium-ion battery for electric bicycle._x000D_
This document applies to the compulsory product certification of lithium-ion battery for electric bicycle.</t>
  </si>
  <si>
    <t>Lithium-ion battery for electric bicycle (HS code(s): 850760); (ICS code(s): 43.140)</t>
  </si>
  <si>
    <t>850760 - Lithium-ion accumulators (excl. spent)</t>
  </si>
  <si>
    <r>
      <rPr>
        <sz val="11"/>
        <rFont val="Calibri"/>
      </rPr>
      <t>https://members.wto.org/crnattachments/2024/TBT/CHN/24_03833_00_x.pdf</t>
    </r>
  </si>
  <si>
    <t>National Standard of the P.R.C., Provisions for the installation of lighting and light-signalling devices for motorcycles and mopeds</t>
  </si>
  <si>
    <t>This document specifies the terms and definitions, general requirements, special requirements, and inspection rules etc.  for installation of lighting and light-signalling devices for motorcycles and mopeds.This document applies to  motorcycles and mopeds.</t>
  </si>
  <si>
    <t>Light-signalling devices for motorcycles and mopeds (HS code(s): 87); (ICS code(s): 43.040.20)</t>
  </si>
  <si>
    <r>
      <rPr>
        <sz val="11"/>
        <rFont val="Calibri"/>
      </rPr>
      <t>https://members.wto.org/crnattachments/2024/TBT/CHN/24_03837_00_x.pdf</t>
    </r>
  </si>
  <si>
    <t>National Standard of the P.R.C., Technical requirements and testing methods for passenger car braking systems</t>
  </si>
  <si>
    <t>This document specifies the safety requirements and test methods for passenger car braking systems._x000D_
This document applies to vehicles of category M1.</t>
  </si>
  <si>
    <t>Vehicles (HS code(s): 87); (ICS code(s): 43.020)</t>
  </si>
  <si>
    <t>43.040.40 - Braking systems; 43.020 - Road vehicles in general</t>
  </si>
  <si>
    <r>
      <rPr>
        <sz val="11"/>
        <rFont val="Calibri"/>
      </rPr>
      <t>https://members.wto.org/crnattachments/2024/TBT/CHN/24_03839_00_x.pdf</t>
    </r>
  </si>
  <si>
    <t>National Standard of the P.R.C., Rubber and plastics machinery—General safety requirements</t>
  </si>
  <si>
    <t>This document specifies the necessary general safety requirements for the design and production of rubber and plastics machinery and supplementary safety requirements for specific machines._x000D_
This document applies to rubber compounding, calendering, extrusion, molding, vulcanization, crushing and plastic refining, calendering, extrusion, injection, spraying, pressure, vacuum, hollow foam molding, weaving, casting, granulation, crushing and other rubber and plastics machinery.</t>
  </si>
  <si>
    <t>rubber and plastics machinery (HS code(s): 847720); (ICS code(s): 83.200)</t>
  </si>
  <si>
    <t>847720 - Extruders for working rubber or plastics</t>
  </si>
  <si>
    <t>83.200 - Equipment for the rubber and plastics industries</t>
  </si>
  <si>
    <r>
      <rPr>
        <sz val="11"/>
        <rFont val="Calibri"/>
      </rPr>
      <t>https://members.wto.org/crnattachments/2024/TBT/CHN/24_03832_00_x.pdf</t>
    </r>
  </si>
  <si>
    <t>National Standard of the P.R.C., Electric vehicles traction battery safety requirements</t>
  </si>
  <si>
    <t>This document specifies the safety requirements and test methods for battery cells, battery packs or systems of traction batteries used in electric vehicles._x000D_
This document applies to traction batteries for electric vehicles.</t>
  </si>
  <si>
    <t>Traction batteries for electric vehicles (HS code(s): 87); (ICS code(s): 43.120)</t>
  </si>
  <si>
    <t>43.120 - Electric road vehicles</t>
  </si>
  <si>
    <r>
      <rPr>
        <sz val="11"/>
        <rFont val="Calibri"/>
      </rPr>
      <t>https://members.wto.org/crnattachments/2024/TBT/CHN/24_03836_00_x.pdf</t>
    </r>
  </si>
  <si>
    <t>National Standard of the P.R.C., Packaging for dangerous goods – Safety technical code for packaging containing a variety of dangerous goods</t>
  </si>
  <si>
    <t>The document specifies classification, code for designating types and marking of packaging, transport marking and labelling, packaging requirements of dangerous goods and packages, and special requirements of dangerous goods packed in limited quantities and excepted quantities._x000D_
The document applies to combination packaging containing a variety of dangerous goods.</t>
  </si>
  <si>
    <t>packaging for dangerous goods (ICS code(s): 13.300)</t>
  </si>
  <si>
    <t>13.300 - Protection against dangerous goods</t>
  </si>
  <si>
    <t>Prevention of deceptive practices and consumer protection (TBT); Protection of human health or safety (TBT); Protection of the environment (TBT)</t>
  </si>
  <si>
    <r>
      <rPr>
        <sz val="11"/>
        <rFont val="Calibri"/>
      </rPr>
      <t>https://members.wto.org/crnattachments/2024/TBT/CHN/24_03830_00_x.pdf</t>
    </r>
  </si>
  <si>
    <t>Proyecto de Primera Revisión del Reglamento Técnico Ecuatoriano PRTE 251 (1R) "Perfiles, barras, varillas y tubos extruidos de aluminio"</t>
  </si>
  <si>
    <t>El presente reglamento técnico ecuatoriano aplica a los siguientes productos sean estos nacionales o importados que se comercialicen en el Ecuador:_x000D_
Perfiles de aluminio extruidos en calienteBarras de aluminio extruidos en calienteVarillas de aluminio extruidos en calienteTubos de aluminio extruidos en caliente</t>
  </si>
  <si>
    <t>Barras y perfiles, de aluminio, n.c.o.p. (Código(s) del SA: 7604); Tubos de aluminio sin alear (exc. los perfiles huecos) (Código(s) del SA: 760810)</t>
  </si>
  <si>
    <t>7604 - Bars, rods and profiles, of aluminium, n.e.s.; 760810 - Tubes and pipes of non-alloy aluminium (excl. hollow profiles)</t>
  </si>
  <si>
    <t>23.040.15 - Non-ferrous metal pipes; 77.150.10 - Aluminium products</t>
  </si>
  <si>
    <r>
      <rPr>
        <sz val="11"/>
        <rFont val="Calibri"/>
      </rPr>
      <t>https://members.wto.org/crnattachments/2024/TBT/ECU/24_03814_00_s.pdf
www.normalizacion.gob.ec</t>
    </r>
  </si>
  <si>
    <t>Proyecto de Primera Revisión del Reglamento Técnico Ecuatoriano PRTE 137 (1R) "Herramientas eléctricas manuales y semifijas accionadas por motor eléctrico"</t>
  </si>
  <si>
    <t>El presente reglamento técnico ecuatoriano aplica a los siguientes productos sean estos nacionales o importados que se comercialicen en el Ecuador:_x000D_
Sierras circulares manuales y sierras circulares manuales montadas sobre un banco.Sierras de banco semifijas con una hoja de sierra de diámetro no superior a 315 mm.Sierras reciprocantes (sierras caladoras y sierras sable).Sierras de cadena destinadas a cortar madera.Sierras manuales de cinta.Sierras de cinta semifijas con una cinta de sierra de longitud no superior a 2 700 mm y volantes de cinta con un diámetro no superior a 350 mm.Tronzadoras de disco manuales con muela reforzada aglomerada, o una o varias muelas diamantadas de tronzado.Sierras ingleteadoras semifijas, con una hoja de diámetro no superior a 350 mm.Sierras combinadas (Ingleteadoras y de banco) semifijas con una hoja de sierra de diámetro no superior a 315 mm.Amoladoras de banco semifijas y combinadas.Amoladoras de corte.Amoladoras angulares, rectas y verticales.Amoladoras de troqueles.</t>
  </si>
  <si>
    <t>Sierras, incl. las tronzadoras, con motor eléctrico incorporado, de uso manual (Código(s) del SA: 846722); Herramientas con motor eléctrico incorporado, de uso manual (exc. taladros de toda clase, incl. las perforadoras rotativas, y sierras, incl. las tronzadoras) (Código(s) del SA: 846729)</t>
  </si>
  <si>
    <t>846722 - Saws for working in the hand, with self-contained electric motor; 846729 - Electromechanical tools for working in the hand, with self-contained electric motor (excl. saws and drills)</t>
  </si>
  <si>
    <t>25.100.40 - Saws; 65.060.80 - Forestry equipment</t>
  </si>
  <si>
    <r>
      <rPr>
        <sz val="11"/>
        <rFont val="Calibri"/>
      </rPr>
      <t>https://members.wto.org/crnattachments/2024/TBT/ECU/24_03812_00_s.pdf
www.normalizacion.gob.ec</t>
    </r>
  </si>
  <si>
    <t>Lithuania</t>
  </si>
  <si>
    <t>Draft Order of the Director of the State Consumer Rights Protection Authority "On Approval of the List of Chemical Substances Permitted to be Used in the Republic of Lithuania to Impart Tobacco Flavor and Odor to Electronic Cigarette Liquid and Refill Cartridges" </t>
  </si>
  <si>
    <t>This draft Order establishes restrictions on the placing on the market of e-cigarette liquids containing flavoring substances, except for flavoring substances that impart the smell or taste of tobacco; a list of permitted flavoring substances that impart the smell or taste of tobacco is established in accordance with Article 9(2)(5) of the Law on Control of Tobacco, Tobacco Products and Products Related to the Republic of Lithuania.</t>
  </si>
  <si>
    <t>E-cigarettes</t>
  </si>
  <si>
    <t>240491 - Nicotine containing products intended for the intake of nicotine into the human body, for oral application (excl. for inhalation)</t>
  </si>
  <si>
    <t>Protection of human health or safety (TBT); Other (TBT)</t>
  </si>
  <si>
    <r>
      <rPr>
        <sz val="11"/>
        <rFont val="Calibri"/>
      </rPr>
      <t xml:space="preserve">https://members.wto.org/crnattachments/2024/TBT/LTU/24_03801_00_x.pdf
https://e-seimas.lrs.lt/portal/legalAct/lt/TAP/ab3e5b000d2b11ef8e4be9fad87afa59?positionInSearchResults=0&amp;searchModelUUID=fb7fa04b-b4e6-4744-b9dd-74e317d06c3e
</t>
    </r>
  </si>
  <si>
    <t>PROTOCOLO DE ANALISIS Y/O ENSAYOS DE SEGURIDAD DE PRODUCTO DE COMBUSTIBLES GASEOSOS. Accesorios de unión para tubos de cobre para gases Combustibles.</t>
  </si>
  <si>
    <t>El presente protocolo establece el procedimiento de certificación para los “Accesorios de unión para tubos de cobre para gases Combustibles”, de acuerdo con el alcance y campo de aplicación de la norma NCh 396/1.Of1980.</t>
  </si>
  <si>
    <t>Accesorios de unión para tubos de cobre para gases Combustibles</t>
  </si>
  <si>
    <t>7412 - Copper tube or pipe fittings "e.g., couplings, elbows, sleeves"</t>
  </si>
  <si>
    <t>23.040.50 - Pipes and fittings of other materials</t>
  </si>
  <si>
    <r>
      <rPr>
        <sz val="11"/>
        <rFont val="Calibri"/>
      </rPr>
      <t>https://members.wto.org/crnattachments/2024/TBT/CHL/24_03816_00_s.pdf
https://www.sec.cl/consulta-publica/#1562021903705-db277904-ea8a</t>
    </r>
  </si>
  <si>
    <t>The Law of Ukraine No 2469-IX "On Medicines" of 28 July 2022</t>
  </si>
  <si>
    <t>The Law governs legal relationships in the field of medicines, covering their development, preclinical and clinical trials, state registration, manufacturing, prescription, use, import, wholesale and retail trade, distance selling, pharmaceutical quality control, pharmacovigilance, and defines the rights and responsibilities of legal entities and individuals, state authorities and officials in this sphere.The Law provides for the following:_x000D_
Harmonizing Terminology: Eliminating terminological inconsistencies in legislation and aligning terminology with EU legislation._x000D_
Medicine Placement Rules: Establishing rules for the placement of medicines intended for human use, considering special requirements for reference and generic medicines, homeopathic and traditional herbal medicines, pediatric, high-tech, and orphan medicines, etc._x000D_
Licensing Provisions: Setting special provisions for licensing the manufacture, wholesale trade, and import of medicines (excluding active pharmaceutical ingredients)._x000D_
Labelling and Safety: Determining the content of medicine packaging labels and requirements for their safety characteristics._x000D_
Medicine Classification: Streamlining the classification of medicines._x000D_
Distance Selling Rules: Establishing rules for the distance selling of medicines to consumers._x000D_
Advertising and Information Policy: Defining specific provisions for advertising and detailing information policies related to medicines._x000D_
Pharmacovigilance Regulation: Adopting a comprehensive approach to regulating the pharmacovigilance system._x000D_
Supervision and Control: Ensuring the efficiency of supervision and control mechanisms in the circulation of medicines, and liability of persons for violation of the legislation on medicines, ensuring consumer rights protection in this sphere._x000D_
The Law aims to ensure public health protection in Ukraine by providing access to effective, high-quality and safe medicines, as well as to implement specific provisions of EU legislation on medicines for human use. The Law also establishes that the registration certificate for a medicine issued before the entry into force of this Law and having a limited validity period shall remain valid for the period specified in the certificate._x000D_
A registration certificate for a medicine issued before the entry into force of this Law and having an unlimited validity period shall remain valid indefinitely after the entry into force of this Law. Such registration certificate shall be replaced by an extract from the State Register of Medicines upon the application of the registration holder (or their representative in Ukraine) free of charge within five years from the date of the Law’s entry into force. The extract shall be issued without any amendments to the registration materials and/or without any requirements to provide additional materials._x000D_
Medicines registered in Ukraine before the entry into force of this Law may be placed on the market within five years from the date of entry into force of this Law and remain on the market until their expiry date in accordance with the legislation in force before the Law’s entry into force, without any prohibitions or restrictions being applied to them for these reasons.</t>
  </si>
  <si>
    <t>Medicines </t>
  </si>
  <si>
    <t>Consumer information, labelling (TBT); Prevention of deceptive practices and consumer protection (TBT); Protection of human health or safety (TBT); Quality requirements (TBT); Harmonization (TBT)</t>
  </si>
  <si>
    <r>
      <rPr>
        <sz val="11"/>
        <rFont val="Calibri"/>
      </rPr>
      <t>https://members.wto.org/crnattachments/2024/TBT/UKR/24_03803_00_x.pdf
https://zakon.rada.gov.ua/laws/show/2469-20#Text</t>
    </r>
  </si>
  <si>
    <t>Draft Commission Implementing Regulation approving silver zinc zeolite as an existing active substance for use in biocidal products of product-types 2, 7 and 9 in accordance with Regulation (EU) No 528/2012 of the European Parliament and of the Council</t>
  </si>
  <si>
    <t>This draft Commission Implementing Regulation approves silver zinc zeolite as an existing active substance for use in biocidal products of product-types 2, 7 and 9.</t>
  </si>
  <si>
    <t>Biocidal products</t>
  </si>
  <si>
    <t>71.100 - Products of the chemical industry</t>
  </si>
  <si>
    <t>Protection of human health or safety (TBT); Protection of the environment (TBT); Harmonization (TBT)</t>
  </si>
  <si>
    <r>
      <rPr>
        <sz val="11"/>
        <rFont val="Calibri"/>
      </rPr>
      <t>https://members.wto.org/crnattachments/2024/TBT/EEC/24_03802_00_e.pdf
https://members.wto.org/crnattachments/2024/TBT/EEC/24_03802_01_e.pdf</t>
    </r>
  </si>
  <si>
    <t>United States of America</t>
  </si>
  <si>
    <t>n-Methylpyrrolidone (NMP); Regulation Under the Toxic Substances 
Control Act (TSCA)</t>
  </si>
  <si>
    <t>Proposed rule - The Environmental Protection Agency (EPA or the "Agency") is proposing to address the unreasonable risk of injury to human health presented by n-methylpyrrolidone (NMP) under its conditions of use as documented in EPA's risk evaluation and risk determination for NMP pursuant to the Toxic Substances Control Act (TSCA). NMP is a widely used solvent in a variety of industrial, commercial, and consumer applications including the manufacture and production of electronics such as semiconductors, polymers, petrochemical products, paints and coatings, and paint and coating removers. EPA determined that NMP presents an unreasonable risk of injury to health due to the significant adverse health effects associated with exposure to NMP, including developmental post-implantation fetal loss from short-term exposure and reduced fertility and fecundity from long-term exposure. Additional adverse effects associated with exposure to NMP include liver toxicity, kidney toxicity, immunotoxicity, neurotoxicity, skin irritation, and sensitization. To address the identified unreasonable risk, EPA is proposing to: prohibit the manufacture (including import), processing, and distribution in commerce and use of NMP in several occupational conditions of use; require worker protections through an NMP workplace chemical protection program (WCPP) or prescriptive controls (including concentration limits) for most of the occupational conditions of use; require concentration limits on a consumer product; regulate certain consumer products to prevent commercial use; and establish recordkeeping, labeling, and downstream notification requirements. </t>
  </si>
  <si>
    <t>n-methylpyrrolidone (NMP); Environmental protection (ICS code(s): 13.020); Occupational safety. Industrial hygiene (ICS code(s): 13.100); Domestic safety (ICS code(s): 13.120); Production in the chemical industry (ICS code(s): 71.020); Products of the chemical industry (ICS code(s): 71.100)</t>
  </si>
  <si>
    <t>13.020 - Environmental protection; 13.100 - Occupational safety. Industrial hygiene; 13.120 - Domestic safety; 71.020 - Production in the chemical industry; 71.100 - Products of the chemical industry</t>
  </si>
  <si>
    <t>Protection of human health or safety (TBT); Protection of the environment (TBT)</t>
  </si>
  <si>
    <r>
      <rPr>
        <sz val="11"/>
        <rFont val="Calibri"/>
      </rPr>
      <t>https://members.wto.org/crnattachments/2024/TBT/USA/24_03795_00_e.pdf</t>
    </r>
  </si>
  <si>
    <t>Viet Nam</t>
  </si>
  <si>
    <t>Draft national technical regulation on safety for explosion-proof luminaires with voltage up to 220 V used in underground mine</t>
  </si>
  <si>
    <t>This draft technical regulation specifies requirements for the technical specifications, safety and management of explosion-proof luminaires with a voltage of up to 220 V used in underground mines. This draft technical regulation applies to organizations and persons who manufacture, import, test, verify, and use explosion-proof luminaires with a voltage of up to 220 V used in underground mines in the territory of Vietnam and other relevant organizations and persons.This draft technical regulation does not apply to personal lighting used in underground mines.</t>
  </si>
  <si>
    <t>Lamps and lighting fittings (HS 9405.41.90 )</t>
  </si>
  <si>
    <t>9405 - Luminaires and lighting fittings, incl. searchlights and spotlights, and parts thereof, n.e.s; illuminated signs, illuminated nameplates and the like having a permanently fixed light source, and parts thereof, n.e.s.</t>
  </si>
  <si>
    <t>29.140.40 - Luminaires</t>
  </si>
  <si>
    <r>
      <rPr>
        <sz val="11"/>
        <rFont val="Calibri"/>
      </rPr>
      <t>https://members.wto.org/crnattachments/2024/TBT/VNM/24_03797_00_x.pdf
https://chinhphu.vn/du-thao-vbqppl/du-thao-11-thong-tu-ban-hanh-quy-chuan-ky-thuat-quoc-gia-ve-an-toan-thuoc-no-ad1-moi-no-dung-cho-6465</t>
    </r>
  </si>
  <si>
    <t>Proyecto de Primera Revisión del Reglamento Técnico Ecuatoriano PRTE 092 (1R) "Grupos electrógenos"</t>
  </si>
  <si>
    <t>Grupos electrógenos de baja potencia de hasta 12 kW y 1000 V, accionados por motores alternativos de combustión interna (MCIA).</t>
  </si>
  <si>
    <t xml:space="preserve">Grupos electrógenos con motor de émbolo "pistón" de encendido por compresión "motores diesel o semi-diesel", de potencia </t>
  </si>
  <si>
    <t>850211 - Generating sets with compression-ignition internal combustion piston engine "diesel or semi-diesel engine" of an output &lt;= 75 kVA; 850220 - Generating sets with spark-ignition internal combustion piston engine</t>
  </si>
  <si>
    <t>29.160.40 - Generating sets</t>
  </si>
  <si>
    <r>
      <rPr>
        <sz val="11"/>
        <rFont val="Calibri"/>
      </rPr>
      <t>https://members.wto.org/crnattachments/2024/TBT/ECU/24_03796_00_s.pdf
www.normalizacion.gob.ec</t>
    </r>
  </si>
  <si>
    <t>Proposed establishment of the “Temporary Recognition of Standards and Specifications on Hygiene Products”</t>
  </si>
  <si>
    <t>MFDS is proposing to establish an administrative rule, “Temporary Recognition of Standards and Specifications on Hygiene Products” as follows: _x000D_
A. to prescribe subjects that have not been recognized as hygiene products before;_x000D_
B. to prescribe the procedure to recognize the subjects as hygiene products; _x000D_
C. to prescribe forms that applicants are required to fill out and submit; and_x000D_
D. to prescribe how to prepare the document to be submitted in the Appendix 1.</t>
  </si>
  <si>
    <t>Hygiene products</t>
  </si>
  <si>
    <r>
      <rPr>
        <sz val="11"/>
        <rFont val="Calibri"/>
      </rPr>
      <t>https://members.wto.org/crnattachments/2024/TBT/KOR/24_03757_00_x.pdf</t>
    </r>
  </si>
  <si>
    <t>Draft Policy Statement Regarding Safety Continuum for Powered-Lift</t>
  </si>
  <si>
    <t>Notification of availability; request for comments by 12 August 2024 - This policy establishes a safety continuum for the certification of powered-lift. The purpose of the safety continuum concept established by this policy is to provide a balanced approach between the risk and safety benefits for certificating such aircraft. This policy identifies certification levels for powered-lift and establishes a graduated scale of compliance standards for the certification of these aircraft. These levels are based on aircraft maximum gross weight, maximum passenger seating configuration, and type of operation and are used to establish the safety objectives for system safety and aircraft performance.</t>
  </si>
  <si>
    <t>Safety continuum for the certification of 
powered-lift; Aircraft and space vehicles in general (ICS code(s): 49.020)</t>
  </si>
  <si>
    <t>49.020 - Aircraft and space vehicles in general</t>
  </si>
  <si>
    <r>
      <rPr>
        <sz val="11"/>
        <rFont val="Calibri"/>
      </rPr>
      <t>https://members.wto.org/crnattachments/2024/TBT/USA/24_03767_00_e.pdf
https://members.wto.org/crnattachments/2024/TBT/USA/24_03767_01_e.pdf
https://members.wto.org/crnattachments/2024/TBT/USA/24_03767_02_e.pdf</t>
    </r>
  </si>
  <si>
    <t>Draft national technical regulation on safety of industrial explosive materials - Electric detonator number 8</t>
  </si>
  <si>
    <t>This draft technical regulation specifies requirements for technical specifications, testing methods and management measures for Electric detonator number 8. This draft technical regulation applies to organizations and persons engaged in activities related to Electric detonator number 8 in the territory of Vietnam and other relevant organizations and persons.</t>
  </si>
  <si>
    <t>Products of explosives (HS 3602.00.00)</t>
  </si>
  <si>
    <t>3603 - Safety fuses; detonating cords; percussion or detonating caps; igniters; electric detonators (excl. grenade detonators and cartridge cases, whether or not with percussion caps); 3602 - Prepared explosives, other than propellent powders.</t>
  </si>
  <si>
    <r>
      <rPr>
        <sz val="11"/>
        <rFont val="Calibri"/>
      </rPr>
      <t>https://members.wto.org/crnattachments/2024/TBT/VNM/24_03777_00_x.pdf
https://chinhphu.vn/du-thao-vbqppl/du-thao-11-thong-tu-ban-hanh-quy-chuan-ky-thuat-quoc-gia-ve-an-toan-thuoc-no-ad1-moi-no-dung-cho-6465</t>
    </r>
  </si>
  <si>
    <t>Draft national technical regulation on safety of industrial explosive materials - Amonit explosive AD1 </t>
  </si>
  <si>
    <t>This draft technical regulation specifies requirements for technical specifications, test methods and management measures for Amonit explosive AD1. This draft technical regulation applies to organizations and persons engaged in activities related to Amonit explosive AD1 in the territory of Vietnam and other relevant organizations and persons.</t>
  </si>
  <si>
    <r>
      <rPr>
        <sz val="11"/>
        <rFont val="Calibri"/>
      </rPr>
      <t>https://members.wto.org/crnattachments/2024/TBT/VNM/24_03776_00_x.pdf
https://chinhphu.vn/du-thao-vbqppl/du-thao-11-thong-tu-ban-hanh-quy-chuan-ky-thuat-quoc-gia-ve-an-toan-thuoc-no-ad1-moi-no-dung-cho-6465</t>
    </r>
  </si>
  <si>
    <t>Draft national technical regulation on safety of industrial explosive materials - Plain detonator number 8 </t>
  </si>
  <si>
    <t>This draft technical regulation specifies requirements for technical specifications, testing methods and management measures for plain detonator number 8. This draft technical regulation applies to organizations and persons engaged in activities related to plain detonator number 8 in the territory of Vietnam and other relevant organizations and persons.</t>
  </si>
  <si>
    <r>
      <rPr>
        <sz val="11"/>
        <rFont val="Calibri"/>
      </rPr>
      <t>https://members.wto.org/crnattachments/2024/TBT/VNM/24_03782_00_x.pdf
https://chinhphu.vn/du-thao-vbqppl/du-thao-11-thong-tu-ban-hanh-quy-chuan-ky-thuat-quoc-gia-ve-an-toan-thuoc-no-ad1-moi-no-dung-cho-6465</t>
    </r>
  </si>
  <si>
    <t>PROYECTO DE PROTOCOLO DE ANALISIS Y/O ENSAYOS DE SEGURIDAD DE PRODUCTO DE COMBUSTIBLES LÍQUIDOS</t>
  </si>
  <si>
    <t>El presente protocolo establece el procedimiento de certificación y requisitos de Seguridad para las “Atomizadores de mochila (Fumigadora) accionados motor de combustión interna a combustibles líquidos”, de acuerdo con el alcance y campo de aplicación de la norma ISO 28139:2009.</t>
  </si>
  <si>
    <t>Atomizadores de mochila (Fumigadora) accionados motor de combustión interna a combustibles líquidos.</t>
  </si>
  <si>
    <r>
      <rPr>
        <sz val="11"/>
        <rFont val="Calibri"/>
      </rPr>
      <t>https://members.wto.org/crnattachments/2024/TBT/CHL/24_03756_00_s.pdf
https://www.sec.cl/consulta-publica/#1562021903705-db277904-ea8a</t>
    </r>
  </si>
  <si>
    <t>Proyecto de Protocolo de Análisis y/o ensayos de Seguridad de Producto Combustibles Líquidos, PC Nº 122:2024.</t>
  </si>
  <si>
    <t>El presente protocolo establece el procedimiento de certificación y requisitos de Seguridad para las “Desbrozadoras y cortadora de césped (orilladora) portátiles que utilizan motor de combustión interna a combustibles líquidos”, de acuerdo con el alcance y campo de aplicación de la norma ISO 11806-1:2011.</t>
  </si>
  <si>
    <t>Desbrozadora y cortadora de césped (orilladora) portátiles que utilizan motor de combustión interna a combustibles líquidos.</t>
  </si>
  <si>
    <r>
      <rPr>
        <sz val="11"/>
        <rFont val="Calibri"/>
      </rPr>
      <t>https://members.wto.org/crnattachments/2024/TBT/CHL/24_03755_00_s.pdf
https://www.sec.cl/consulta-publica/#1562021903705-db277904-ea8a</t>
    </r>
  </si>
  <si>
    <t>Egypt</t>
  </si>
  <si>
    <t>The Ministerial Decree No. 141/2024 (2 page(s), in Arabic) is concerned with ES 4944 /2005 for “dental equipment connection for supply and waste”.</t>
  </si>
  <si>
    <t>The Ministerial Decree No. 141/2024 cancels the Egyptian standard ES 4944 /2005 for " dental equipment connection for supply and waste "Worth mentioning is that this standard was replaced by ES 4761-1 for "dentistry - stationary dental units and dental patient chairs- part: 1 - general requirements" which was formerly notified in G/TBT/N/EGY/3/Add.75 dated 29 May 2024.</t>
  </si>
  <si>
    <t>Dental equipment (ICS code(s): 11.060.20)</t>
  </si>
  <si>
    <t>11.060.20 - Dental equipment</t>
  </si>
  <si>
    <t>Quality requirements (TBT)</t>
  </si>
  <si>
    <t>United Kingdom</t>
  </si>
  <si>
    <t>The Environmental Protection (Single-use Vapes) (Wales) Regulations 2024</t>
  </si>
  <si>
    <t>These regulations will introduce a ban on the supply of single-use electronic cigarettes in Wales. These regulations define single-use electronic cigarettes as devices that:• are not rechargeable, not refillable or are neither rechargeable nor refillable, and • vaporise substances (other than tobacco) for the purpose of inhalation through a mouthpiece.The restriction will not apply to single-use electronic cigarettes that: • are refillable by means of a refill container, or tank or single-use cartridge, and • are any of the above and rechargeable. Breach of these prohibitions will be an offence under the regulations. The regulations provide for fixed monetary penalties, variable monetary penalties, compliance notices and stop notices as well as non-compliance penalties. Criminal sanctions will also be provided for where an enforcement undertaking has not been complied with.</t>
  </si>
  <si>
    <t>HS 24.04 Products containing tobacco, reconstituted tobacco, nicotine, or tobacco or nicotine substitutes, intended for inhalation without combustion; other nicotine containing products intended for the intake of nicotine into the human body – products intended for inhalation without combustion.• Nicotine-containing disposable electronic cigarettes (HS 2404.12 - Other, containing nicotine) • Non-nicotine containing disposable electronic cigarettes (HS 2404.19 – Other)</t>
  </si>
  <si>
    <t>2404 - Products containing tobacco, reconstituted tobacco, nicotine, or tobacco or nicotine substitutes, intended for inhalation without combustion; other nicotine containing products intended for the intake of nicotine into the human body; 240419 - Products containing tobacco or nicotine substitutes, intended for inhalation without combustion (excl. containing nicotine); 240412 - Products containing nicotine, intended for inhalation without combustion (excl. containing tobacco or reconstituted tobacco)</t>
  </si>
  <si>
    <r>
      <rPr>
        <sz val="11"/>
        <rFont val="Calibri"/>
      </rPr>
      <t>https://members.wto.org/crnattachments/2024/TBT/GBR/24_03758_00_e.pdf</t>
    </r>
  </si>
  <si>
    <t>Proyecto de la Primera Revisión del Reglamento Técnico Ecuatoriano PRTE 084 (1R) “vidrios de seguridad para vehículos automotores”</t>
  </si>
  <si>
    <t>El presente reglamento técnico ecuatoriano aplica a los siguientes productos que se usen en los vehículos automotores pertenecientes a las categorías vehiculares establecidas en la NTE INEN 2656 “Clasificación vehicular”; sean estos productos nacionales o importados que se comercialicen en el Ecuador:Vidrios de seguridad para las categorías vehiculares: L, M, N, O y T:Vidrios de seguridad laminados,Vidrios de seguridad templados.</t>
  </si>
  <si>
    <t>Vidrio templado (exc. de dimensiones y formatos que permitan su empleo en automóviles, aeronaves, barcos u otros vehículos, así como cristales para reloj y para gafas) (Código(s) del SA: 700719); - Vidrio contrachapado (Código(s) del SA: 70072); Parabrisas delanteros "parabrisas", lunas traseras y otras ventanas para vehículos automóviles de las partidas 8701 a 8705 (Código(s) del SA: 870822)</t>
  </si>
  <si>
    <t>700719 - Toughened "tempered" safety glass (excl. glass of size and shape suitable for incorporation in motor vehicles, aircraft, spacecraft, vessels and other vehicles, and lenses for spectacles and goggles, etc., and for clocks and watches); 70072 - - Laminated safety glass:; 870822 - Front windscreens "windshields", rear windows and other windows for motor vehicles of headings 8701 to 8705</t>
  </si>
  <si>
    <r>
      <rPr>
        <sz val="11"/>
        <rFont val="Calibri"/>
      </rPr>
      <t>https://members.wto.org/crnattachments/2024/TBT/ECU/24_03768_00_s.pdf</t>
    </r>
  </si>
  <si>
    <t>Draft national technical regulation on safety of industrial explosive materials - ANFO explosives</t>
  </si>
  <si>
    <t>This draft technical regulation specifies requirements for technical specifications, testing methods and management measures for ANFO explosives. This draft technical regulation applies to organizations and persons engaged in activities related to ANFO explosives in the territory of Vietnam and other relevant organizations and persons.</t>
  </si>
  <si>
    <r>
      <rPr>
        <sz val="11"/>
        <rFont val="Calibri"/>
      </rPr>
      <t>https://members.wto.org/crnattachments/2024/TBT/VNM/24_03780_00_x.pdf
https://chinhphu.vn/du-thao-vbqppl/du-thao-11-thong-tu-ban-hanh-quy-chuan-ky-thuat-quoc-gia-ve-an-toan-thuoc-no-ad1-moi-no-dung-cho-6465</t>
    </r>
  </si>
  <si>
    <t>Draft national technical regulation on safety of industrial explosive materials - Primer for industrial explosives</t>
  </si>
  <si>
    <t>This draft technical regulation specifies requirements for technical specifications, test methods and management measures for Primer for industrial explosives. This draft technical regulation applies to organizations and persons engaged in activities related to Primer for industrial explosives in the territory of Vietnam and other relevant organizations and persons.</t>
  </si>
  <si>
    <r>
      <rPr>
        <sz val="11"/>
        <rFont val="Calibri"/>
      </rPr>
      <t>https://members.wto.org/crnattachments/2024/TBT/VNM/24_03778_00_x.pdf
https://chinhphu.vn/du-thao-vbqppl/du-thao-11-thong-tu-ban-hanh-quy-chuan-ky-thuat-quoc-gia-ve-an-toan-thuoc-no-ad1-moi-no-dung-cho-6465</t>
    </r>
  </si>
  <si>
    <t>Draft national technical regulation on safety of industrial explosive materials - Delay electric detonator </t>
  </si>
  <si>
    <t>This draft technical regulation specifies requirements for technical specifications, testing methods and management measures for delay electric detonator. This draft technical regulation applies to organizations and persons engaged in activities related to delay electric detonator in the territory of Vietnam and other relevant organizations and persons.</t>
  </si>
  <si>
    <r>
      <rPr>
        <sz val="11"/>
        <rFont val="Calibri"/>
      </rPr>
      <t>https://members.wto.org/crnattachments/2024/TBT/VNM/24_03781_00_x.pdf
https://chinhphu.vn/du-thao-vbqppl/du-thao-11-thong-tu-ban-hanh-quy-chuan-ky-thuat-quoc-gia-ve-an-toan-thuoc-no-ad1-moi-no-dung-cho-6465</t>
    </r>
  </si>
  <si>
    <t>Draft national technical regulation on safety of industrial explosive materials - Fuse</t>
  </si>
  <si>
    <t>This draft technical regulation specifies requirements for technical specifications, testing methods and management measures for delay fuse. This draft technical regulation applies to organizations and persons engaged in activities related to delay fuse in the territory of Vietnam and other relevant organizations and persons.</t>
  </si>
  <si>
    <r>
      <rPr>
        <sz val="11"/>
        <rFont val="Calibri"/>
      </rPr>
      <t>https://members.wto.org/crnattachments/2024/TBT/VNM/24_03784_00_x.pdf
https://chinhphu.vn/du-thao-vbqppl/du-thao-11-thong-tu-ban-hanh-quy-chuan-ky-thuat-quoc-gia-ve-an-toan-thuoc-no-ad1-moi-no-dung-cho-6465</t>
    </r>
  </si>
  <si>
    <t>Resolution of the Cabinet of Ministers of Ukraine No. 529  "On Amendments to the Resolution of the Cabinet of Ministers of Ukraine of 26 May 2005 No. 376" of 26 April 2024 </t>
  </si>
  <si>
    <t>The Resolution amends the Procedure of State Registration (Re-registration) of Medicines, approved by the Resolution of the Cabinet of Ministers of Ukraine No. 376 of 26 May 2005, and ensures:_x000D_
- the implementation of a simplified state registration procedure of medicines purchased by a person authorised to carry out procurement in the sphere of healthcare, as well as those that are subject to procurement based on the results of a procurement procedure conducted by a specialised organisation carrying out procurement in accordance with a procurement agreement between the Ministry of Health and the relevant specialised procurement organisation;_x000D_
- the establishment and extension of the validity period of registration certificates for medicines purchased by a person authorised to carry out procurement in the sphere of healthcare, and those that are subject to procurement based on the results of a procurement procedure conducted by a specialised procurement organisation carrying out procurement in accordance with a procurement agreement between the Ministry of Health and the relevant specialised procurement organisation. </t>
  </si>
  <si>
    <t>Medicines (medical immunobiological preparations) </t>
  </si>
  <si>
    <r>
      <rPr>
        <sz val="11"/>
        <rFont val="Calibri"/>
      </rPr>
      <t>https://members.wto.org/crnattachments/2024/TBT/UKR/24_03783_00_x.pdf
https://members.wto.org/crnattachments/2024/TBT/UKR/24_03783_01_x.pdf
https://members.wto.org/crnattachments/2024/TBT/UKR/24_03783_02_x.pdf
https://zakon.rada.gov.ua/laws/show/529-2024-%D0%BF#Text</t>
    </r>
  </si>
  <si>
    <t>Draft national technical regulation on safety of industrial explosive materials - Water resistance detonating cords</t>
  </si>
  <si>
    <t>This draft technical regulation specifies requirements for technical specifications, testing methods and management measures for water resistance detonating cords. This draft technical regulation applies to organizations and persons engaged in activities related to water resistance detonating cords in the territory of Vietnam and other relevant organizations and persons.</t>
  </si>
  <si>
    <r>
      <rPr>
        <sz val="11"/>
        <rFont val="Calibri"/>
      </rPr>
      <t>https://members.wto.org/crnattachments/2024/TBT/VNM/24_03785_00_x.pdf
https://chinhphu.vn/du-thao-vbqppl/du-thao-11-thong-tu-ban-hanh-quy-chuan-ky-thuat-quoc-gia-ve-an-toan-thuoc-no-ad1-moi-no-dung-cho-6465</t>
    </r>
  </si>
  <si>
    <t>Chinese Taipei</t>
  </si>
  <si>
    <t>Proposal for amendment to legal inspection of pushchairs and prams</t>
  </si>
  <si>
    <t>The Bureau of Standards, Metrology and Inspection intends to make changes to the inspection standards for pushchairs and prams by adopting the updated version of CNS 12940, which was published on 6 October 2022, to provide better protection of children. The new version of CNS 12940-1 and CNS 12940-2 adds new requirements for pushchairs for children between 15 kg to 22 kg, and integrated  step platform. The conformity assessment procedure is either Type Approved Batch Inspection or Registration of Product Certification (Module 2 + Module 3).</t>
  </si>
  <si>
    <t>Baby carriages and parts thereof. (HS code(s): 8715); Domestic and commercial equipment. Entertainment. Sports (ICS code(s): 97)</t>
  </si>
  <si>
    <t>8715 - Baby carriages and parts thereof.</t>
  </si>
  <si>
    <t>97 - Domestic and commercial equipment. Entertainment. Sports</t>
  </si>
  <si>
    <r>
      <rPr>
        <sz val="11"/>
        <rFont val="Calibri"/>
      </rPr>
      <t>https://members.wto.org/crnattachments/2024/TBT/TPKM/24_03775_00_e.pdf
https://members.wto.org/crnattachments/2024/TBT/TPKM/24_03775_00_x.pdf</t>
    </r>
  </si>
  <si>
    <t>Resolution 879, 28 May 2024</t>
  </si>
  <si>
    <t>This Resolution prohibits throughout the national territory the manufacture, import and sale, as well as the use in health services, of mercury and non-encapsulated amalgam alloy powder indicated for use in Dentistry.</t>
  </si>
  <si>
    <t>Dentistry (ICS code(s): 11.060)</t>
  </si>
  <si>
    <t>11.060 - Dentistry</t>
  </si>
  <si>
    <r>
      <rPr>
        <sz val="11"/>
        <rFont val="Calibri"/>
      </rPr>
      <t xml:space="preserve">https://members.wto.org/crnattachments/2024/TBT/BRA/24_03747_00_x.pdf
http://antigo.anvisa.gov.br/documents/10181/6729567/RDC_879_2024_.pdf/50fac004-2aba-41fc-a445-6f7dcf4b894a
</t>
    </r>
  </si>
  <si>
    <t>Draft national technical regulation on safety of industrial explosive materials - Emulsion explosives for underground mines, underground construction without combustible gases</t>
  </si>
  <si>
    <t>This draft technical regulation specifies requirements for technical specifications, testing methods and management measures for emulsion explosives for underground mines, underground construction without combustible gases. This draft technical regulation applies to organizations and persons engaged inactivities related to emulsion explosives for underground mines, underground construction without combustible gases in the territory of Vietnam and other relevant organizations and persons.</t>
  </si>
  <si>
    <r>
      <rPr>
        <sz val="11"/>
        <rFont val="Calibri"/>
      </rPr>
      <t>https://members.wto.org/crnattachments/2024/TBT/VNM/24_03779_00_x.pdf
https://chinhphu.vn/du-thao-vbqppl/du-thao-11-thong-tu-ban-hanh-quy-chuan-ky-thuat-quoc-gia-ve-an-toan-thuoc-no-ad1-moi-no-dung-cho-6465</t>
    </r>
  </si>
  <si>
    <t>Draft resolution 1260, 29 May 2024.</t>
  </si>
  <si>
    <t>This Draft Resolution contains provisions on criteria for petitioning for Company Operating Authorization (AFE), Special Operating Authorization (AE) for storage service providers of goods and products subject to health control and inspection in Bonded Warehouses, and Company Operating Authorization (AFE) for importers for the account and order of a third party or order of goods and products subject to health control and inspection and exemption from AFE</t>
  </si>
  <si>
    <r>
      <rPr>
        <sz val="11"/>
        <rFont val="Calibri"/>
      </rPr>
      <t xml:space="preserve">https://members.wto.org/crnattachments/2024/TBT/BRA/24_03746_00_x.pdf
Draft: http://antigo.anvisa.gov.br/documents/10181/6764059/%282%29CONSULTA+PUBLICA+N%C2%BA+1260+GGPAF.pdf/b0aff906-0698-49d2-be80-b089d419d544
</t>
    </r>
  </si>
  <si>
    <t>Draft national technical regulation on safety explosion-proof soft starters with voltage up to 6 kV used in underground mine</t>
  </si>
  <si>
    <t>This draft technical regulation specifies requirements for the technical specifications, safety and management of explosion-proof soft starters with a voltage of up to 6 kV used in underground mines. This draft technical regulation applies to organizations and persons who manufacture, import, test, verify, and use explosion-proof soft starters with a voltage of up to 6 kV used in underground mine in the territory of Vietnam and other relevant organizations and persons.</t>
  </si>
  <si>
    <t>Electrical apparatus (HS 8535.30.90)</t>
  </si>
  <si>
    <t>853530 - Isolating switches and make-and-break switches, for a voltage &gt; 1.000 V</t>
  </si>
  <si>
    <r>
      <rPr>
        <sz val="11"/>
        <rFont val="Calibri"/>
      </rPr>
      <t>https://members.wto.org/crnattachments/2024/TBT/VNM/24_03787_00_x.pdf
https://chinhphu.vn/du-thao-vbqppl/du-thao-11-thong-tu-ban-hanh-quy-chuan-ky-thuat-quoc-gia-ve-an-toan-thuoc-no-ad1-moi-no-dung-cho-6465</t>
    </r>
  </si>
  <si>
    <t>Draft resolution 1259, 29 May 2024</t>
  </si>
  <si>
    <t>This Draft Resolution contains provisions on Good Storage Practices and Certification of Good Storage Practices for goods and products subject to health surveillance in Bonded Warehouses.</t>
  </si>
  <si>
    <r>
      <rPr>
        <sz val="11"/>
        <rFont val="Calibri"/>
      </rPr>
      <t xml:space="preserve">https://members.wto.org/crnattachments/2024/TBT/BRA/24_03745_00_x.pdf
The final text is available only in Portuguese and can be downloaded at: 
Draft: http://antigo.anvisa.gov.br/documents/10181/6764059/CONSULTA+PUBLICA+N%C2%BA+1259+GGPAF.pdf/13ecd252-727b-453e-b37e-2431e11b7f1e
</t>
    </r>
  </si>
  <si>
    <t>Anexo Técnico de Requisitos Sísmicos para Instalaciones Eléctricas de Alta Tensión.</t>
  </si>
  <si>
    <t>El objetivo del presente Anexo es definir las exigencias sísmicas mínimas de diseño de las instalaciones del Sistema de Transmisión en Corriente Alterna, a efectos de que éstas garanticen el cumplimiento de los objetivos de seguridad y calidad de servicio. Las disposiciones establecidas en el presente Anexo serán aplicables a las instalaciones de todos los sistemas de transmisión en Corriente Alterna, es decir, del STN, STZ, STD, y STPD. Las disposiciones establecidas en el presente Anexo serán aplicables a los Equipos Eléctricos, las estructuras, las fundaciones y las obras civiles correspondientes a las líneas y subestaciones eléctricas que conforman las instalaciones eléctricas del Sistema de Transmisión en Corriente Alterna, incluyendo a las subestaciones eléctricas elevadoras de las centrales de generación que se conectan al Sistema Eléctrico Nacional.</t>
  </si>
  <si>
    <t>Instalaciones Eléctricas de Alta Tensión.</t>
  </si>
  <si>
    <r>
      <rPr>
        <sz val="11"/>
        <rFont val="Calibri"/>
      </rPr>
      <t>https://members.wto.org/crnattachments/2024/TBT/CHL/24_03770_00_s.pdf
https://www.cne.cl/wp-content/uploads/2024/06/Consulta-Publica-ATRS-1.zip
https://www.cne.cl/normativas/electrica/consulta-publica/</t>
    </r>
  </si>
  <si>
    <t>A draft of safety verification criteria of portable ethanol devices (1 criteria, Korean)</t>
  </si>
  <si>
    <t>Establishing safety requirements for portable ethanol devices</t>
  </si>
  <si>
    <t>Portable ethanol devices</t>
  </si>
  <si>
    <r>
      <rPr>
        <sz val="11"/>
        <rFont val="Calibri"/>
      </rPr>
      <t>https://members.wto.org/crnattachments/2024/TBT/KOR/24_03774_00_x.pdf
https://members.wto.org/crnattachments/2024/TBT/KOR/24_03774_01_x.pdf
https://members.wto.org/crnattachments/2024/TBT/KOR/24_03774_02_x.pdf</t>
    </r>
  </si>
  <si>
    <t>Draft Order of the Ministry of Health of Ukraine “On Approval of Amendments to the Procedure for Notifying (Submitting Information) on Cosmetic Products”</t>
  </si>
  <si>
    <t>The draft Order is developed to improve and clarify certain provisions of the Procedure for Notifying (Submitting Information) on Cosmetic Products, approved by the Order of the Ministry of Health of Ukraine No.1247 of 18 December 2023, concerning the maintenance and accounting of the status of product placement on the market, CMR substances and nanomaterials, administration of the Electronic Notification (Submitting Information) System for Cosmetic Products._x000D_
The draft Order is developed in accordance with item 31 of the Technical Regulation on Cosmetic Products, approved by the Resolution of the Cabinet of Ministers of Ukraine No. 65 of 20 January 2021 (notified in documents G/TBT/N/UKR/145, G/TBT/N/UKR/145/Add.1 and G/TBT/N/UKR/145/Add.2) and in compliance with the provisions of Regulation (EC) No 1223/2009 of the European Parliament and of the Council of 30 November 2009 on cosmetic products.</t>
  </si>
  <si>
    <t>Cosmetic products</t>
  </si>
  <si>
    <t>33 - ESSENTIAL OILS AND RESINOIDS; PERFUMERY, COSMETIC OR TOILET PREPARATIONS</t>
  </si>
  <si>
    <r>
      <rPr>
        <sz val="11"/>
        <rFont val="Calibri"/>
      </rPr>
      <t>https://members.wto.org/crnattachments/2024/TBT/UKR/24_03760_00_e.pdf
https://members.wto.org/crnattachments/2024/TBT/UKR/24_03760_01_e.pdf
https://members.wto.org/crnattachments/2024/TBT/UKR/24_03760_00_x.pdf
https://members.wto.org/crnattachments/2024/TBT/UKR/24_03760_01_x.pdf
https://moz.gov.ua/article/public-discussions/povidomlennja-pro-opriljudnennja-proektu-nakazu-ministerstva-ohoroni-zdorov%e2%80%99ja-ukraini-pro-zatverdzhennja-zmin-do-porjadku-notifikacii-nadannja-informacii-pro-kosmetichnu-produkciju</t>
    </r>
  </si>
  <si>
    <t>Peru</t>
  </si>
  <si>
    <t>Proyecto de Decreto Supremo que regula lo dispuesto en el artículo 9 de la Ley N° 29698, Ley que declara de interés nacional y preferente atención el tratamiento de personas que padecen enfermedades raras o huérfanas, modificada por la Ley N° 31738</t>
  </si>
  <si>
    <t>El presente Decreto Supremo tiene por objeto establecer las disposiciones referidas al registro sanitario de productos farmacéuticos para el diagnóstico y/o tratamiento de enfermedades raras o huérfanas y al registro sanitario de productos farmacéuticos para tratamientos oncológicos, en el marco de lo dispuesto en el artículo 9 de la Ley N° 29698, Ley que declara de interés nacional y preferente atención el tratamiento de personas que padecen enfermedades raras o huérfanas, incorporado por la Ley N° 31738</t>
  </si>
  <si>
    <t>Productos FarmacéuticosClasificados en el Capítulo 30 del Sistema Armonizado o el Arancel de Aduanas</t>
  </si>
  <si>
    <r>
      <rPr>
        <sz val="11"/>
        <rFont val="Calibri"/>
      </rPr>
      <t xml:space="preserve">https://members.wto.org/crnattachments/2024/TBT/PER/24_03741_00_s.pdf
https://www.gob.pe/institucion/minsa/normas-legales/5617998-373-2024-minsa
http://extranet.comunidadandina.org/sirt/public/buscapalavra.aspx
http://consultasenlinea.mincetur.gob.pe/notificaciones/Publico/FrmBuscador.aspx
</t>
    </r>
  </si>
  <si>
    <t>DUS 2693:2024, Standard Test Method for Analysis of Barium, Calcium, Magnesium, and Zinc in Unused Lubricating Oils by Atomic Absorption Spectrometry, First Edition</t>
  </si>
  <si>
    <t>This Draft Uganda Standard contains test method applicable for the determination of mass percent barium from 0.005 % to 1.0 %, calcium and magnesium from 0.002 % to 0.3 %, and zinc from 0.002 % to 0.2 % in lubricating oils. Higher concentrations can be determined by appropriate dilution. Lower concentrations of metals such as barium, calcium, magnesium, and zinc at about 10 ppm level can also be determined by this test method. Use of this test method for the determination at these lower concentrations should be by agreement between the buyer and the seller. Lubricating oils that contain viscosity index improvers may give low results when calibrations are performed using standards that do not contain viscosity index improvers.</t>
  </si>
  <si>
    <t>MINERAL FUELS, MINERAL OILS AND PRODUCTS OF THEIR DISTILLATION; BITUMINOUS SUBSTANCES; MINERAL WAXES (HS code(s): 27); Petroleum products in general (ICS code(s): 75.080)</t>
  </si>
  <si>
    <t>27 - MINERAL FUELS, MINERAL OILS AND PRODUCTS OF THEIR DISTILLATION; BITUMINOUS SUBSTANCES; MINERAL WAXES</t>
  </si>
  <si>
    <t>75.080 - Petroleum products in general</t>
  </si>
  <si>
    <t>Prevention of deceptive practices and consumer protection (TBT); Quality requirements (TBT)</t>
  </si>
  <si>
    <t>DUS 1731:2024, Standard Test Method for Corrosiveness to Copper from Petroleum Products by Copper Strip Test, Second Edition</t>
  </si>
  <si>
    <t>This Draft Uganda Standard covers the determination of the corrosiveness to copper of aviation gasoline, aviation turbine fuel, automotive gasoline, cleaners (Stoddard) solvent, kerosine, diesel fuel, distillate fuel oil, lubricating oil, and natural gasoline or other hydrocarbons having a vapor pressure no greater than 124 kPa (18 psi) at 37.8 °C. (Warning—Some products, particularly natural gasoline, may have a much higher vapor pressure than would normally be characteristic of automotive or aviation gasolines. For this reason, exercise extreme caution to ensure that the pressure vessel used in this test method and containing natural gasoline or other products of high vapor pressure is not placed in the 100 °C (212 °F) bath. Samples having vapor pressures in excess of 124 kPa (18 psi) may develop sufficient pressures at 100 °C to rupture the pressure vessel.</t>
  </si>
  <si>
    <t>DUS 1732:2024, Standard Practice for Manual Sampling of Petroleum and Petroleum Products, Second Edition.</t>
  </si>
  <si>
    <t>This Draft Uganda Standard covers procedures and equipment for manually obtaining samples of liquid petroleum and petroleum products, crude oils, and intermediate products from the sample point into the primary container are described. Procedures are also included for the sampling of free water and other heavy components associated with petroleum and petroleum products. This Draft Standards also addresses the sampling of semi-liquid or solid-state petroleum products. This draft standard provides additional specific information about sample container selection, preparation, and sample handling. This draft standard covers sampling of electrical insulating oils and hydraulic fluids. The Draft Standard may also be applicable in sampling most non-corrosive liquid industrial chemicals provided that all safety precautions specific to these chemicals are followed. The procedures described in this draft standard are also applicable to sampling liquefied petroleum gases and chemicals. </t>
  </si>
  <si>
    <t>India</t>
  </si>
  <si>
    <t>Cross Recessed Screws (Quality Control) Order, 202</t>
  </si>
  <si>
    <t>Cross Recessed Screws (Quality Control) Order, 2023Cross Recessed Screws are threaded fasteners with a machine screw thread that will cut its own thread as it is driven into an unthreaded pilot hole. Cross Recessed Thread Cutting Screws have a head with a crossed recessed drive that can be driven with a Phillips screw driver.</t>
  </si>
  <si>
    <t>Cross Recessed Screws</t>
  </si>
  <si>
    <t>21.060.10 - Bolts, screws, studs</t>
  </si>
  <si>
    <r>
      <rPr>
        <sz val="11"/>
        <rFont val="Calibri"/>
      </rPr>
      <t>https://members.wto.org/crnattachments/2024/TBT/IND/24_03739_00_e.pdf</t>
    </r>
  </si>
  <si>
    <t>DUS 1730:2024, Standard Test Method for Pour Point of Petroleum Products, Second Edition.</t>
  </si>
  <si>
    <t>This Draft Uganda Standard covers and is intended for use on any petroleum product.3 A procedure suitable for black specimens, cylinder stock, and nondistillate fuel oil is described in clause 8.8.</t>
  </si>
  <si>
    <t>DUS 2058:2024, Standard Test Method for Sulfur in Petroleum Products by Wavelength Dispersive X-Ray Fluorescence Spectrometry, Second Edition</t>
  </si>
  <si>
    <t>This Draft Uganda Standard covers the determination of total sulfur in petroleum and petroleum products that are single-phase and either liquid at ambient conditions, liquefiable with moderate heat, or soluble in hydrocarbon solvents. These materials can include diesel fuel, jet fuel, kerosene, other distillate oil, naphtha, residual oil, lubricating base oil, hydraulic oil, crude oil, unleaded gasoline, gasoline-ethanol blends, and biodiesel.</t>
  </si>
  <si>
    <t>Petroleum oils and oils obtained from bituminous minerals, crude. (HS code(s): 2709); Petroleum products in general (ICS code(s): 75.080)</t>
  </si>
  <si>
    <t>2709 - Petroleum oils and oils obtained from bituminous minerals, crude.</t>
  </si>
  <si>
    <t>DUS 4373:2024, Standard Test Method for Kinematic Viscosity of Transparent and Opaque Liquids (and Calculation of Dynamic Viscosity), First Edition</t>
  </si>
  <si>
    <t>This Draft Uganda Standard specifies a procedure for the determination of the kinematic viscosity, ν, of liquid petroleum products, both transparent and opaque, by measuring the time for a volume of liquid to flow under gravity through a calibrated glass capillary viscometer. The dynamic viscosity, η, can be obtained by multiplying the kinematic viscosity, ν, by the density, ρ, of the liquid. The result obtained from this test method is dependent upon the behavior of the sample and is intended for application to liquids for which primarily the shear stress and shear rates are proportional (Newtonian flow behavior). If, however, the viscosity varies significantly with the rate of shear, different results may be obtained from viscometers of different capillary diameters. The procedure and precision values for residual fuel oils, which under some conditions exhibit non-Newtonian behavior, have been included.</t>
  </si>
  <si>
    <t>Significant New Use Rules on Certain Chemical Substances (22-
4.5e)</t>
  </si>
  <si>
    <t>Proposed rule - EPA is proposing significant new use rules (SNURs) under the Toxic Substances Control Act (TSCA) for chemical substances that were the subject of premanufacture notices (PMNs) and are also subject to a TSCA Order. The SNURs require persons who intend to manufacture (defined by statute to include import) or process any of these chemical substances for an activity that is proposed as a significant new use by this rule to notify EPA at least 90 days before commencing that activity. The required notification initiates EPA's evaluation of the conditions of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t>
  </si>
  <si>
    <t>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</si>
  <si>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</si>
  <si>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https://members.wto.org/crnattachments/2024/TBT/USA/24_03725_00_e.pdf</t>
    </r>
  </si>
  <si>
    <t>DUS 2409: 2023, Standard test method for iron in trace quantities using the 1,10 phenanthroline method, Second Edition.</t>
  </si>
  <si>
    <t>This Draft Uganda Standard covers the chemical analysis of engine coolant for chloride ion by high-performance ion chromatography (HPIC). Several other common anions found in engine coolant can be determined in one chromatographic analysis by this test method. This test method is applicable to both new and used engine coolant. Coelution of other ions may cause interferences for any of the listed anions. In the case of unfamiliar formulations, identification verification should be performed by either or both fortification and dilution of the sample matrix with the anions of interest. Analysis can be performed directly by this test method without pretreatment, other than dilution, as required by the linear ranges of the equipment.</t>
  </si>
  <si>
    <t>MINERAL FUELS, MINERAL OILS AND PRODUCTS OF THEIR DISTILLATION; BITUMINOUS SUBSTANCES; MINERAL WAXES (HS code(s): 27); Anti-freezing preparations and prepared de-icing fluids (excl. prepared additives for mineral oils or other liquids used for the same purposes as mineral oils) (HS code(s): 3820); Petroleum products in general (ICS code(s): 75.080)</t>
  </si>
  <si>
    <t>27 - MINERAL FUELS, MINERAL OILS AND PRODUCTS OF THEIR DISTILLATION; BITUMINOUS SUBSTANCES; MINERAL WAXES; 3820 - Anti-freezing preparations and prepared de-icing fluids (excl. prepared additives for mineral oils or other liquids used for the same purposes as mineral oils)</t>
  </si>
  <si>
    <t>Slovenia</t>
  </si>
  <si>
    <t>Rules on the reporting of tobacco products and related products and for regulation of e-cigarette flavours</t>
  </si>
  <si>
    <t>The draft Rules on the Reporting of Tobacco and Related Products and for regulation of e-cigarette flavours sets the same amounts of fees for novel tobacco products, herbal products for smoking and heated herbal products as set for conventional tobacco products in the Rules on the Reporting of Tobacco and Related Products (Official Gazette of the Republic of Slovenia, No. 9/18).</t>
  </si>
  <si>
    <t>Tobacco products and related products and for regulation of e-cigarette flavours</t>
  </si>
  <si>
    <t>Prevention of deceptive practices and consumer protection (TBT); Protection of human health or safety (TBT)</t>
  </si>
  <si>
    <r>
      <rPr>
        <sz val="11"/>
        <rFont val="Calibri"/>
      </rPr>
      <t xml:space="preserve">https://technical-regulation-information-system.ec.europa.eu/en/notification/25902
</t>
    </r>
  </si>
  <si>
    <t>DUS 2694:2024, Standard Test Method for Base Number of Petroleum Products by Potentiometric Perchloric Acid Titration, First Edition.</t>
  </si>
  <si>
    <t>This Draft Uganda Standard covers the determination of basic constituents in petroleum products by titration with perchloric acid in glacial acetic acid. Procedures A and B use different titration solvent volumes and sample weights. The constituents that may be considered to have basic characteristics include organic and inorganic bases, amino compounds, salts of weak acids (soaps), basic salts of polyacidic bases, and salts of heavy metals. This test method can be used to determine base number &gt;300 mg KOH/g.</t>
  </si>
  <si>
    <t>Significant New Use Rules on Certain Chemical Substances (23-3.5e)</t>
  </si>
  <si>
    <t>Proposed rule - EPA is proposing significant new use rules (SNURs) under the 
Toxic Substances Control Act (TSCA) for chemical substances that were 
the subject of premanufacture notices (PMNs) and are also subject to a 
TSCA Order. A SNUR requires persons who intend to manufacture (defined 
by statute to include import) or process a particular chemical 
substance for an activity that is identified as a significant new use 
in the SNUR to notify EPA at least 90 days before commencing that 
activity. The required notification initiates EPA's evaluation of the 
conditions of use identified in the notification to EPA. In addition, 
the manufacture or processing for the significant new use may not 
commence until EPA has conducted a review of the required notification, 
made an appropriate determination regarding that notification, and 
taken such actions as required by that determination.</t>
  </si>
  <si>
    <r>
      <rPr>
        <sz val="11"/>
        <rFont val="Calibri"/>
      </rPr>
      <t>https://members.wto.org/crnattachments/2024/TBT/USA/24_03726_00_e.pdf</t>
    </r>
  </si>
  <si>
    <t>Proyecto de Reglamento Técnico sobre Vajilla y/o utensilios de mesa de plástico biodegradables</t>
  </si>
  <si>
    <t>El proyecto de reglamento técnico tiene por objeto establecer los requisitos técnicos y de etiquetado que deben cumplir en su fabricación la vajilla y/o utensilios de mesa de plástico biodegradables para alimentos y bebidas de consumo humano para el consumo interno, importación, distribución, entrega y comercialización en el marco de la Ley N° 30884, Ley que regula el plástico de un solo uso y los recipientes o envases descartables, a fin de que su degradación no genere contaminación por microplásticos o sustancias peligrosas; asimismo, prevenir y mitigar los riesgos e impactos negativos al ambiente y a la salud en un marco de una economía circular, así como reducir la asimetría informativa en la cadena de consumo</t>
  </si>
  <si>
    <t>Vajilla y/o utensilios de mesa de plástico biodegradables para alimentos y bebidas de consumo humano HSDescripción3916Monofilamentos cuya mayor dimensión de la sección transversal sea superior a 1 mm, barras, varillas y perfiles, incluso trabajados en la superficie, pero sin otra labor, de plástico391610De polímeros de etileno391620De polímeros de cloruro de vinilo391690De los demás plásticos3917Tubos y accesorios de tubería (por ejemplo: juntas, codos, empalmes (racores)), de plástico391721Tubos rígidos: De polímeros de etileno391722Tubos rígidos: De polímeros de propileno391723Tubos rígidos: De polímeros de cloruro de vinilo391729De los demás plásticos391732Los demás tubos: Los demás, sin reforzar ni combinar con otras materias, sin accesorios391739Los demás3924Vajilla y artículos de cocina o de uso doméstico y artículos de higiene o tocador, de plástico.392410Vajilla y demás artículos para el servicio de mesa o de cocina392490Los demás</t>
  </si>
  <si>
    <t>392490 - Household articles and toilet articles, of plastics (excl. tableware, kitchenware, baths, shower-baths, washbasins, bidets, lavatory pans, seats and covers, flushing cisterns and similar sanitary ware); 392410 - Tableware and kitchenware, of plastics; 391739 - Flexible tubes, pipes and hoses, of plastics, reinforced or otherwise combined with other materials (excl. those with a burst pressure of &gt;= 27,6 MPa); 391732 - Flexible tubes, pipes and hoses of plastics, not reinforced or otherwise combined with other materials, without fittings; 391729 - Rigid tubes, pipes and hoses, of plastics (excl. those of polymers of ethylene, propylene and vinyl chloride); 391723 - Rigid tubes, pipes and hoses, of polymers of vinyl chloride; 391722 - Rigid tubes, pipes and hoses of polymers of propylene; 391721 - Rigid tubes, pipes and hoses, of polymers of ethylene; 391690 - Monofilament of which any cross-sectional dimension &gt; 1 mm, rods, sticks and profile shapes, of plastics, whether or not surface worked but not further worked (excl. that of polymers of ethylene and vinyl chloride); 391620 - Monofilament with any cross-sectional dimension of &gt; 1 mm, rods, sticks and profile shapes, whether or not surface-worked but not otherwise worked, of polymers of vinyl chloride; 391610 - Monofilament of which any cross-sectional dimension &gt; 1 mm, rods, sticks and profile shapes, of polymers of ethylene, whether or not surface-worked but not further worked</t>
  </si>
  <si>
    <t>83.080 - Plastics</t>
  </si>
  <si>
    <r>
      <rPr>
        <sz val="11"/>
        <rFont val="Calibri"/>
      </rPr>
      <t xml:space="preserve">https://members.wto.org/crnattachments/2024/TBT/PER/24_03727_00_s.pdf
https://www.gob.pe/institucion/produce/normas-legales/5580205-206-2024-produce
http://extranet.comunidadandina.org/sirt/public/buscapalavra.aspx
http://consultasenlinea.mincetur.gob.pe/notificaciones/Publico/FrmBuscador.aspx
</t>
    </r>
  </si>
  <si>
    <t>DUS 1733:2023, Standard Practice for Automatic Sampling of Petroleum and Petroleum Products, Second Edition</t>
  </si>
  <si>
    <t>This Draft Uganda Standards describes general procedures and equipment for automatically obtaining samples of liquid petroleum and petroleum products, crude oils, and intermediate products from the sample point into the primary container. This practice also provides additional specific information about sample container selection, preparation, and sample handling. This practice does not cover sampling of electrical insulating oils and hydraulic fluids.</t>
  </si>
  <si>
    <t>DEAS 1213:2024, Air conditioning appliances for household and similar use — Minimum Energy Performance —Requirements, First edition </t>
  </si>
  <si>
    <t>This Draft East African Standard specifies the minimum energy performance and energy labelling requirements for electrical non-ducted single-split, self-contained air-cooled air conditioners, air-to-air reversible heat pumps, and portable air conditioners, with a rated cooling output of up to 16 kW placed on the market for any application.This standard does not apply to:water-cooled air conditioners, water-source heat pumps, multi-split air conditioners, multi-split air-to-air heat pumps, variable refrigerant flow systems, and ducted equipment as well as non-electric energy sources.</t>
  </si>
  <si>
    <t>Air conditioning machines incorporating a refrigerating unit and a valve for reversal of the cooling/heat cycle "reversible heat pumps" (excl. of a kind used for persons in motor vehicles and self-contained or "split-system" window or wall air conditioning machines) (HS code(s): 841581); Ventilation and air-conditioning systems (ICS code(s): 91.140.30)</t>
  </si>
  <si>
    <t>841581 - Air conditioning machines incorporating a refrigerating unit and a valve for reversal of the cooling-heat cycle "reversible heat pumps" (excl. of a kind used for persons in motor vehicles and self-contained or "split-system" window or wall air conditioning machines)</t>
  </si>
  <si>
    <t>91.140.30 - Ventilation and air-conditioning systems</t>
  </si>
  <si>
    <t>Consumer information, labelling (TBT); Prevention of deceptive practices and consumer protection (TBT); Protection of the environment (TBT); Quality requirements (TBT); Harmonization (TBT); Reducing trade barriers and facilitating trade (TBT)</t>
  </si>
  <si>
    <r>
      <rPr>
        <sz val="11"/>
        <rFont val="Calibri"/>
      </rPr>
      <t>https://members.wto.org/crnattachments/2024/TBT/UGA/24_03690_00_e.pdf</t>
    </r>
  </si>
  <si>
    <t>DEAS 1214:2024, Refrigerating appliances for household and similar use minimum energy performance- Requirements, First edition</t>
  </si>
  <si>
    <t>This Draft East African Standard specifies the Minimum Energy Performance and energy labelling requirements for a.c. powered single-phase (220-240V, 50Hz) and three-phase (380-415V, 50Hz) vapor compression refrigerating appliances (that is, refrigerators, refrigerator-freezers and freezers) of rated volume from 10 L to 1 500 L for household and similar use._x000D_
This standard does not apply to:_x000D_
a) wine storage appliances,_x000D_
b) mobile refrigerating appliances,_x000D_
c) appliances where the primary function is not the storage of foodstuffs through refrigeration, and_x000D_
d) Refrigerating appliances powered by other sources other than electricity_x000D_
e) Other refrigerating appliances different from the vapour compression type.</t>
  </si>
  <si>
    <t>Refrigerators, freezers and other refrigerating or freezing equipment, electric or other; heat pumps; parts thereof (excl. air conditioning machines of heading 8415) (HS code(s): 8418); Refrigerating technology (ICS code(s): 27.200)</t>
  </si>
  <si>
    <t>8418 - Refrigerators, freezers and other refrigerating or freezing equipment, electric or other; heat pumps; parts thereof (excl. air conditioning machines of heading 8415)</t>
  </si>
  <si>
    <t>27.200 - Refrigerating technology</t>
  </si>
  <si>
    <t>Prevention of deceptive practices and consumer protection (TBT); Protection of human health or safety (TBT); Protection of the environment (TBT); Quality requirements (TBT); Harmonization (TBT)</t>
  </si>
  <si>
    <r>
      <rPr>
        <sz val="11"/>
        <rFont val="Calibri"/>
      </rPr>
      <t>https://members.wto.org/crnattachments/2024/TBT/UGA/24_03695_00_e.pdf</t>
    </r>
  </si>
  <si>
    <t>Proposal for amendment to legal inspection of Baby walking frames</t>
  </si>
  <si>
    <t>The Bureau of Standards, Metrology and Inspection intends to make changes to the inspection standards for baby walking frames by adopting the updated version of CNS 13035, which was published on 16 January 2019, to provide better protection of children. The new version of CNS  13035 includes requirements for preventing the walkers from falling down stairs, and parking devices. The conformity assessment procedure is either Type Approved Batch Inspection or Registration of Product Certification (Module 2 + Module 3).</t>
  </si>
  <si>
    <t>Baby walking frames (HS code(s): 9503, 9403)</t>
  </si>
  <si>
    <t>9403 - Furniture and parts thereof, n.e.s. (excl. seats and medical, surgical, dental or veterinary furniture); 9503 - Tricycles, scooters, pedal cars and similar wheeled toys; dolls' carriages; dolls; other toys; reduced-size ("scale") models and similar recreational models, working or not; puzzles of all kinds.</t>
  </si>
  <si>
    <t>Consumer information, labelling (TBT); Prevention of deceptive practices and consumer protection (TBT)</t>
  </si>
  <si>
    <r>
      <rPr>
        <sz val="11"/>
        <rFont val="Calibri"/>
      </rPr>
      <t>https://members.wto.org/crnattachments/2024/TBT/TPKM/24_03689_00_e.pdf
https://members.wto.org/crnattachments/2024/TBT/TPKM/24_03689_00_x.pdf</t>
    </r>
  </si>
  <si>
    <t>Modifica Resolución Exenta Nº 1.985 De 2017, de la Subsecretaría de Telecomunicaciones que Fija Norma Técnica de Equipos de Alcance Reducido</t>
  </si>
  <si>
    <t>Se dispone reemplazar el actual sistema de certificación de equipos de alcance reducido realizado por la Subsecretaría de Telecomunicaciones, según lo dispuesto en la Resolución Exenta N° 1.985 de 2017, que fija norma técnica de equipos de alcance reducido, de la misma Subsecretaría, por un nuevo sistema en el que los fabricantes e importadores verifiquen directamente el cumplimiento de lo dispuesto en la resolución citada, y posteriormente, incorporen un código QR en la caja, envoltorio o embalaje del equipo respectivo, con un vínculo a un sitio con la información comercial y técnica que avala el cumplimiento de la normativa. Conservando únicamente, la Subsecretaría la certificación de los equipos médicos.</t>
  </si>
  <si>
    <t>Equipos que empleen ondas radioeléctricas de alcance reducido.</t>
  </si>
  <si>
    <r>
      <rPr>
        <sz val="11"/>
        <rFont val="Calibri"/>
      </rPr>
      <t>https://members.wto.org/crnattachments/2024/TBT/CHL/24_03681_00_s.pdf
https://www.subtel.gob.cl/participacion-ciudadana/consultas-ciudadanas/</t>
    </r>
  </si>
  <si>
    <t>Switzerland</t>
  </si>
  <si>
    <t>Ordinance of the Federal Council concerning amendments to annexes 2.10 of the Ordinance on the Reduction of Risks relating to the Use of Certain Particularly Dangerous Substances, Preparations and Articles (Chemicals Risk Reduction Ordinance, ORRChem, Fedlaw number: SR 814.81) </t>
  </si>
  <si>
    <t>The Ordinance extends existing placing on the market and production prohibitions of certain equipment containing refrigerants stable in the atmosphere to additional installations and devices for which substitutes without refrigerants stable in the atmosphere are already available according to the state of the art. Targeted installations and devices are as follows: appliances for the refrigeration and freezing of food and perishable goods,appliances for cooling or heating rooms,appliances for cooling or heating processes,mobile air conditioning installations used in motor vehicles, rail vehicles or ships,mobile refrigeration installations for the transport of food or perishable goodsmonosplit installation (air conditioning and heat pump) with a refrigerant charge of less than 3 kg per circuit, if the refrigerant used has a global warming potential of 750 or more,self-contained installation for the refrigeration and freezing of food and perishable goods, if the refrigerant used has a global warming potential of 150 or more,Installation for the production of cold that are not equipped with a cooling circuit if (a) they are equipped with least three evaporator units and have a cooling capacity of more than 80 kW or (b) they are equipped with more than 40 evaporator units or (c) are self-contained and the refrigerant use has a global warming potential of 150 or more.Exceptions for the placing on the market and production of some of this equipment are provided, under certain prerequisites, for when there are no substitutes available according to the current state of technology or when norms do not allow the use of refrigerants that are not stable in the atmosphere.An exception for the placing on the market and production is provided under certain prerequisites, for installations and applications for which the evaporation temperature is below -90°C.The Ordinance also contains other adaptations of existing regulation:Prohibition of filling with refrigerant stable in the atmosphere if the refrigerant has a global warming potential of 2500 or more,installations containing a charge of refrigerants stable in the atmosphere equal to or greater than 500 tons of CO2 equivalent must be equipped with a leak detection system with a warning function,Recovered refrigerants, which are not anymore allowed to be refilled into stationary installation, are considered special waste. </t>
  </si>
  <si>
    <t>The products covered are equipment for air conditioning, refrigeration and heat production containing substances stable in the atmosphere as refrigerant (Tariff number: 8415, 8418).</t>
  </si>
  <si>
    <t>84 - NUCLEAR REACTORS, BOILERS, MACHINERY AND MECHANICAL APPLIANCES; PARTS THEREOF</t>
  </si>
  <si>
    <t>23.120 - Ventilators. Fans. Air-conditioners; 27.060 - Burners. Boilers; 27.200 - Refrigerating technology; 27 - Energy and heat transfer engineering</t>
  </si>
  <si>
    <t>Protection of the environment (TBT); Harmonization (TBT); Reducing trade barriers and facilitating trade (TBT)</t>
  </si>
  <si>
    <r>
      <rPr>
        <sz val="11"/>
        <rFont val="Calibri"/>
      </rPr>
      <t>https://www.fedlex.admin.ch/eli/oc/2024/254/fr</t>
    </r>
  </si>
  <si>
    <t>Food fortification regulation with industrially processed micronutrients</t>
  </si>
  <si>
    <t>The purpose of this regulation is to establish a regime applicable to the mandatory addition of micronutrients to the food vehicles provided for therein.This regulation applies to all economic agents that import, produce and sell, throughout the national territory, the following food vehicles: Wheat flour;  Corn flour;  Cooking oil;  Sugar and Salt.</t>
  </si>
  <si>
    <t>- Other: (HS code(s): 10019); Maize (excl. seed for sowing) (HS code(s): 100590); OIL SEEDS AND OLEAGINOUS FRUITS; MISCELLANEOUS GRAINS, SEEDS AND FRUIT; INDUSTRIAL OR MEDICINAL PLANTS; STRAW AND FODDER (HS code(s): 12); SUGARS AND SUGAR CONFECTIONERY (HS code(s): 17); Salt (including table salt and denatured salt) and pure sodium chloride, whether or not in aqueous solution or containing added anti-caking or free-flowing agents; sea water. (HS code(s): 2501); Cereals, pulses and derived products (ICS code(s): 67.060); Sugar. Sugar products. Starch (ICS code(s): 67.180)</t>
  </si>
  <si>
    <t>10019 - - Other:; 100590 - Maize (excl. seed for sowing); 12 - OIL SEEDS AND OLEAGINOUS FRUITS; MISCELLANEOUS GRAINS, SEEDS AND FRUIT; INDUSTRIAL OR MEDICINAL PLANTS; STRAW AND FODDER; 2501 - Salt (including table salt and denatured salt) and pure sodium chloride, whether or not in aqueous solution or containing added anti-caking or free-flowing agents; sea water.; 17 - SUGARS AND SUGAR CONFECTIONERY</t>
  </si>
  <si>
    <t>67.060 - Cereals, pulses and derived products; 67.180 - Sugar. Sugar products. Starch</t>
  </si>
  <si>
    <t>Consumer information, labelling (TBT); Protection of human health or safety (TBT); Quality requirements (TBT)</t>
  </si>
  <si>
    <r>
      <rPr>
        <sz val="11"/>
        <rFont val="Calibri"/>
      </rPr>
      <t>https://members.wto.org/crnattachments/2024/TBT/MOZ/24_03688_00_x.pdf</t>
    </r>
  </si>
  <si>
    <t>Malaysia</t>
  </si>
  <si>
    <t>Technical Code For Maritime Radiocommunications Equipment - Specifications (MCMC MTSFB TC T021:2023) </t>
  </si>
  <si>
    <t>This Technical Code was developed for the purpose of certifying communications equipment under regulation 14 of the Communications and Multimedia (Technical Standards) Regulations 2000 [P.U.(A) 124/2000This Technical Code specifies the minimum requirements for Maritime Radio Equipment designed for used in coastal stations and ship stations in Malaysia. </t>
  </si>
  <si>
    <t>Maritime radiocommunications equipment designed for used in coastal stations and ship stations. Radiocommunications (ICS:33.060)</t>
  </si>
  <si>
    <t>33.060 - Radiocommunications; 47.020 - Shipbuilding and marine structures in general</t>
  </si>
  <si>
    <t>Prevention of deceptive practices and consumer protection (TBT); Protection of human health or safety (TBT); Quality requirements (TBT)</t>
  </si>
  <si>
    <r>
      <rPr>
        <sz val="11"/>
        <rFont val="Calibri"/>
      </rPr>
      <t>https://members.wto.org/crnattachments/2024/TBT/MYS/24_03677_00_e.pdf
The Technical Code is published on MCMC website under the CMA Registers – Technical Regulation – Register of Technical Codes (https://www.mcmc.gov.my/en/legal/registers/cma-registers) and accessible free of charge.</t>
    </r>
  </si>
  <si>
    <t>New Zealand</t>
  </si>
  <si>
    <t>Proactive Release: Cabinet paper removing barriers to overseas building products</t>
  </si>
  <si>
    <t>This document includes the Cabinet paper (and appendices) seeking policy approval for a package of changes to the Building Act 2004 to remove barriers in the building consent system.This package of changes to the Building Act 2004 are to:Make it easier to use products from overseas;Streamline citing of international standards; andMandate acceptance of certain overseas building products.To make it easier to use products from overseas the changes to the Building Act 2004 will enable the New Zealand Minister for Building and Construction to recognise building product standards from overseas standards organisations and certifications from standard certification schemes. A Gazette notice will be issued to achieve this recognition. A regulation making power will be established to set criteria for recognition.The proposed changes will also streamline the citing of international standards and establish a new regulatory instrument; the Building Product Specification. The building product specification will contain all the building product standards and specifications that must be considered as demonstrating compliance with the New Zealand Building Code. All existing standards and specifications currently cited in acceptable solutions and verification methods will be moved into the Building Product Specification.The third proposed change will enable the Chief Executive of the New Zealand Ministry of Business, Innovation and Employment to specify building product certification schemes, certifications of building products or classes of certifications of building products that must be considered as demonstrating compliance with the New Zealand Building Code. This specification will be done by Gazette notice. A regulation making power will be established to set criteria for specification.</t>
  </si>
  <si>
    <t>The proposed legislative changes will apply to products identified as either a "building product" or "building method". Under the Building Act 2004, "Building product" means a product that could reasonably be expected to be used as a component of a building. "Building method" means a method for using one or more products or things as part of building work.</t>
  </si>
  <si>
    <t>91.060 - Elements of buildings; 91.080 - Structures of buildings; 91.100 - Construction materials</t>
  </si>
  <si>
    <t>Reducing trade barriers and facilitating trade (TBT)</t>
  </si>
  <si>
    <r>
      <rPr>
        <sz val="11"/>
        <rFont val="Calibri"/>
      </rPr>
      <t>Associated documents and information available at: 1. http://www.building.govt.nz/ 
2. https://www.mbie.govt.nz/dmsdocument/28312-removing-barriers-to-overseas-building-products</t>
    </r>
  </si>
  <si>
    <t>Technical Code for Aeronautical Radiocommunications Equipment - Specifications (MCMC MTSFB TC T020:2023) </t>
  </si>
  <si>
    <t>This Technical Code was developed for the purpose of certifying communications equipment under regulation 14 of the Communications and Multimedia (Technical Standards) Regulations 2000 [P.U.(A) 124/2000This Technical Code specifies the minimum requirement for Aeronautical Equipment designed for use in ground-to-air and air-to-ground aeronautical communications for civil aviation in Malaysia. </t>
  </si>
  <si>
    <t>Aeronautical Equipment designed for use in ground-to-air and air-to-ground aeronautical communications for civil aviation. Radiocommunications (ICS:33.060) </t>
  </si>
  <si>
    <t>33.060 - Radiocommunications; 49.090 - On-board equipment and instruments</t>
  </si>
  <si>
    <r>
      <rPr>
        <sz val="11"/>
        <rFont val="Calibri"/>
      </rPr>
      <t>https://members.wto.org/crnattachments/2024/TBT/MYS/24_03676_00_e.pdf
The Technical Code is published on MCMC website under the CMA Registers – Technical Regulation – Register of Technical Codes (https://www.mcmc.gov.my/en/legal/registers/cma-registers) and accessible free of charge.</t>
    </r>
  </si>
  <si>
    <t>Proyecto de Segunda Revisión del Reglamento Técnico Ecuatoriano PRTE 090 (2R) "Válvulas reductoras de presión"</t>
  </si>
  <si>
    <t>Este reglamento aplica a los siguientes productos:Válvulas reductoras de presión del agua y válvulas reductoras de presión del agua combinadas, con un diámetro nominal comprendido entre DN8(1/4") hasta DN100(4"), para presiones de entrada del agua que no superen 1,6 MPa (16 bar) (232 psi) y una temperatura del agua que no supere los 30 ºC, para aplicaciones con agua fría, y los 80ºC para aplicaciones con agua caliente (se utilizan para la edificación o construcción).Válvulas reductoras de presión del agua, que se utilizan en, o conectadas con, sistemas de tuberías de suministro de agua, aéreos o enterrados, que transportan agua destinada al consumo humano (para redes municipales de agua potable).Válvulas reductoras de presión del agua destinadas a ser utilizadas en sistemas de irrigación agrícola, con diámetros nominales desde DN8(1/4") hasta DN100(4"), para uso con agua a temperaturas de hasta 60ºC.Válvulas reductoras de presión del agua utilizadas en sistemas contra incendios.Válvulas reductoras de presión y limitadoras de presión de acción directa destinadas a reducir la presión del agua en sistemas de tuberías verticales o en la tubería de suministro para sistemas de rociadores.</t>
  </si>
  <si>
    <t>Válvulas reductoras de presión (Código(s) del SA: 848110)</t>
  </si>
  <si>
    <t>848110 - Pressure-reducing valves</t>
  </si>
  <si>
    <t>23.060 - Valves; 23.060.40 - Pressure regulators</t>
  </si>
  <si>
    <r>
      <rPr>
        <sz val="11"/>
        <rFont val="Calibri"/>
      </rPr>
      <t>https://members.wto.org/crnattachments/2024/TBT/ECU/24_03664_00_s.pdf
www.normalizacion.gob.ec</t>
    </r>
  </si>
  <si>
    <t>United Arab Emirates</t>
  </si>
  <si>
    <t>UAE technical regulation for Tobacco-free nicotine pouches</t>
  </si>
  <si>
    <t>This UAE Technical regulation is concerned with the requirements that must be met in tobacco-free nicotine pouches (packages) intended for use exclusively through the mouth, by placing them between the gums and the mucous membrane of the mouth for a while, to facilitate the absorption of nicotine through the mucous membrane of the mouth, and then disposing of the pouch after use.</t>
  </si>
  <si>
    <t>Tobacco, tobacco products and related equipment (ICS code(s): 65.160)</t>
  </si>
  <si>
    <t>240492 - Nicotine containing products intended for the intake of nicotine into the human body, for transdermal application</t>
  </si>
  <si>
    <t>Consumer information, labelling (TBT); Prevention of deceptive practices and consumer protection (TBT); Protection of human health or safety (TBT); Quality requirements (TBT)</t>
  </si>
  <si>
    <r>
      <rPr>
        <sz val="11"/>
        <rFont val="Calibri"/>
      </rPr>
      <t>https://members.wto.org/crnattachments/2024/TBT/ARE/24_03673_00_x.pdf</t>
    </r>
  </si>
  <si>
    <t>Proyecto de Primera Revisión del Reglamento Técnico Ecuatoriano PRTE 210 (1R) "Cepillos dentales".</t>
  </si>
  <si>
    <t>El presente reglamento técnico ecuatoriano aplica a los siguientes productos sean estos nacionales o importados que se comercialicen en el Ecuador:_x000D_
Cepillos interdentales manuales.Cepillos dentales manuales.Cepillos dentales eléctricos.</t>
  </si>
  <si>
    <t>Cepillos de dientes, incl. para dentaduras postizas (Código(s) del SA: 960321)</t>
  </si>
  <si>
    <t>960321 - Tooth brushes, incl. dental-plate brushes</t>
  </si>
  <si>
    <t>97.170 - Body care equipment</t>
  </si>
  <si>
    <r>
      <rPr>
        <sz val="11"/>
        <rFont val="Calibri"/>
      </rPr>
      <t>https://members.wto.org/crnattachments/2024/TBT/ECU/24_03665_00_s.pdf
www.normalizacion.gob.ec</t>
    </r>
  </si>
  <si>
    <t>Draft Amendment on Regulations Governing the Product Names and Labeling of Prepackaged Fresh Milk, Sterilized Milk, Flavoured Milk, Milk Drink, and Milk Powder</t>
  </si>
  <si>
    <t>The purpose of the proposed amendments is to revise the definition of dairy products and labeling requirements, and expand the scope of application, including infant formula, follow-up infant formula, and infant formula for special medical purposes, to offer consumers the right of informed choice.</t>
  </si>
  <si>
    <t>Food for human consumption_x000D_
Food products in general (ICS:67.040)_x000D_
Prepackaged and prepared foods (ICS:67.230)</t>
  </si>
  <si>
    <t>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0402 - Milk and cream, concentrated or containing added sugar or other sweetening matter; 0401 - Milk and cream, not concentrated nor containing added sugar or other sweetening matter</t>
  </si>
  <si>
    <t>67.040 - Food products in general; 67.230 - Prepackaged and prepared foods</t>
  </si>
  <si>
    <t>Labelling</t>
  </si>
  <si>
    <r>
      <rPr>
        <sz val="11"/>
        <rFont val="Calibri"/>
      </rPr>
      <t>https://members.wto.org/crnattachments/2024/TBT/TPKM/24_03648_00_e.pdf
https://members.wto.org/crnattachments/2024/TBT/TPKM/24_03648_00_x.pdf</t>
    </r>
  </si>
  <si>
    <t>Decree No. 12.031, 27 May 2024;</t>
  </si>
  <si>
    <t>Regulates Law No. 6,198, of December 26, 1974, and Law No. 14,515, of December 29, 2022, to regulate the mandatory inspection and supervision of products intended for animal feed.The following are revoked:I - Decree No. 80.583, 20 October 1977;II - the following provisions of Decree No. 6.296 of 2007:a) art. 1st;b) art. 2nd, in the part where it changes the caput of art. 25 of the Annex to Decree No. 5.053, 22 April 2004; c) the Annex;III - Decree No. 7.045, 22 December 2009.</t>
  </si>
  <si>
    <t>Products intended for animal feed</t>
  </si>
  <si>
    <t>Not specified  (TBT)</t>
  </si>
  <si>
    <r>
      <rPr>
        <sz val="11"/>
        <rFont val="Calibri"/>
      </rPr>
      <t>https://www.in.gov.br/en/web/dou/-/decreto-n-12.031-de-28-de-maio-de-2024-562744387</t>
    </r>
  </si>
  <si>
    <t>A draft revision of safety verification criteria of child restraint system (1 criteria, Korean)</t>
  </si>
  <si>
    <t>- Requirements for child restraint system harmonized UN/ECE/R129.</t>
  </si>
  <si>
    <t>Seat (HS 9401.80-0000)</t>
  </si>
  <si>
    <t>940180 - Seats, n.e.s.; 9401 - Seats, whether or not convertible into beds, and parts thereof, n.e.s. (excl. medical, surgical, dental or veterinary of heading 9402)</t>
  </si>
  <si>
    <t>43.040.80 - Crash protection and restraint systems</t>
  </si>
  <si>
    <r>
      <rPr>
        <sz val="11"/>
        <rFont val="Calibri"/>
      </rPr>
      <t>https://members.wto.org/crnattachments/2024/TBT/KOR/24_03644_00_x.pdf
https://members.wto.org/crnattachments/2024/TBT/KOR/24_03644_01_x.pdf
https://members.wto.org/crnattachments/2024/TBT/KOR/24_03644_02_x.pdf</t>
    </r>
  </si>
  <si>
    <t>Türkiye</t>
  </si>
  <si>
    <t>Turkish Food Codex Communiqué on the Methods of Sampling and Analysis for the Control of the Plant Toxins in Foodstuffs</t>
  </si>
  <si>
    <t>This Communiqué has been prepared  to establish sampling and analysis method criteria for the official control of plant toxins in food. It also establishes  the  performance criteria  with  which the method of analysis used for official control has to be complied.The Draft Communiqué has been prepared taking into account Commission Implementing Regulation (EU) 2023/2783 of 14 December 2023 laying down the methods of sampling and analysis for the control of the levels of plant toxins in food and repealing Regulation (EU) 2015/705.</t>
  </si>
  <si>
    <t>Foodstuffs</t>
  </si>
  <si>
    <t>67.040 - Food products in general</t>
  </si>
  <si>
    <r>
      <rPr>
        <sz val="11"/>
        <rFont val="Calibri"/>
      </rPr>
      <t>https://members.wto.org/crnattachments/2024/TBT/TUR/24_03630_00_x.pdf
https://www.tarimorman.gov.tr/GKGM/Duyuru/569/Mevzuat-Taslagi-Tgk-Gidalardaki-Bitki-Toksinleri-Seviyelerinin-Resmi-Kontrolu-Icin-Numune-Alma-Ve-Analiz-Metodu-Kriterleri-Tebligi</t>
    </r>
  </si>
  <si>
    <t>Bahrain, Kingdom of</t>
  </si>
  <si>
    <t>Draft Ministerial Order regarding banning the use of plastic bags in traditional bakeries</t>
  </si>
  <si>
    <t>The purpose of this Ministerial Order is to ban the use of plastic bags in the traditional bakeries.</t>
  </si>
  <si>
    <t>Plastic bags (ICS: 83.140.99)</t>
  </si>
  <si>
    <t>83.140.99 - Other rubber and plastics products</t>
  </si>
  <si>
    <t>Consumer information, labelling (TBT); Protection of animal or plant life or health (TBT); Protection of the environment (TBT)</t>
  </si>
  <si>
    <r>
      <rPr>
        <sz val="11"/>
        <rFont val="Calibri"/>
      </rPr>
      <t>https://members.wto.org/crnattachments/2024/TBT/BHR/24_03629_00_x.pdf</t>
    </r>
  </si>
  <si>
    <t>Proyecto de Segunda Revisión del Reglamento Técnico Ecuatoriano PRTE 031 (2R) "Líquido de frenos para sistemas hidráulicos"</t>
  </si>
  <si>
    <t>Líquidos de frenos sin base de petróleo para sistemas hidráulicos de clase:_x000D_
Clase 3Clase 4Clase 5-1Clase 6Clase 7</t>
  </si>
  <si>
    <t>Líquidos para frenos hidráulicos y demás líquidos preparados para transmisiones hidráulicas, sin aceites de petróleo ni de mineral bituminoso o con un contenido inferior al 70 % en peso de dichos aceites (Código(s) del SA: 3819)</t>
  </si>
  <si>
    <t>3819 - Hydraulic brake fluids and other prepared liquids for hydraulic transmission, not containing or containing less than 70 % by weight of petroleum oils or oils obtained from bituminous minerals.</t>
  </si>
  <si>
    <t>75.120 - Hydraulic fluids</t>
  </si>
  <si>
    <r>
      <rPr>
        <sz val="11"/>
        <rFont val="Calibri"/>
      </rPr>
      <t>https://members.wto.org/crnattachments/2024/TBT/ECU/24_03627_00_s.pdf
www.normalizacion.gob.ec</t>
    </r>
  </si>
  <si>
    <t>Draft Commission Delegated Regulation amending Regulation (EU) 2018/848 of the European Parliament and of the Council as regards the presentation of the organic production logo of the European Union </t>
  </si>
  <si>
    <t>This draft delegated act will provide in particular that the negative format of the black and white logo may be used, and that a delimiting outer line around the logo is used when the logo is on a background which makes it difficult to see. This draft delegated act will also specify the equivalence reference in the RGB colour model for the green colour of the organic production logo.</t>
  </si>
  <si>
    <t>organic products</t>
  </si>
  <si>
    <r>
      <rPr>
        <sz val="11"/>
        <rFont val="Calibri"/>
      </rPr>
      <t>https://members.wto.org/crnattachments/2024/TBT/EEC/24_03624_00_e.pdf
https://members.wto.org/crnattachments/2024/TBT/EEC/24_03624_01_e.pdf</t>
    </r>
  </si>
  <si>
    <t>Proyecto de Primera Revisión del Reglamento Técnico Ecuatoriano PRTE 237 (1R) "Cementos Asfálticos, Asfaltos Diluidos y Emulsiones Asfálticas"</t>
  </si>
  <si>
    <t>El presente reglamento técnico ecuatoriano aplica a los siguientes productos sean estos nacionales o importados que se comercialicen en el Ecuador:Cementos asfálticos, clasificados por su viscosidad, para uso en la construcción de pavimentos.Cementos asfálticos, clasificados por su penetración, para uso en la construcción de pavimentos.Cementos asfálticos, clasificados por su desempeño, para uso en la construcción de pavimentos.Asfaltos diluidos, para uso en la construcción y tratamiento de pavimentos.Emulsiones asfálticas, para uso en la construcción de pavimentos.</t>
  </si>
  <si>
    <t>Betunes y asfaltos naturales; asfaltitas y rocas asfálticas (Código(s) del SA: 271490)</t>
  </si>
  <si>
    <t>271490 - Bitumen and asphalt, natural; asphaltites and asphaltic rocks</t>
  </si>
  <si>
    <t>93.080.20 - Road construction materials</t>
  </si>
  <si>
    <t>Consumer information, labelling (TBT); Prevention of deceptive practices and consumer protection (TBT); Protection of human health or safety (TBT); Protection of the environment (TBT)</t>
  </si>
  <si>
    <r>
      <rPr>
        <sz val="11"/>
        <rFont val="Calibri"/>
      </rPr>
      <t>https://members.wto.org/crnattachments/2024/TBT/ECU/24_03628_00_s.pdf
www.normalizacion.gob.ec</t>
    </r>
  </si>
  <si>
    <t>DEAS 1211: 2024 Illuminating Kerosene — Specification</t>
  </si>
  <si>
    <t>This Draft East Africa Standard specifies requirements, test methods and sampling of Illuminating Kerosene suitable for use in domestic, commercial and industrial application. </t>
  </si>
  <si>
    <t>Lubricants, industrial oils and related products (ICS code(s): 75.100)</t>
  </si>
  <si>
    <t>75.100 - Lubricants, industrial oils and related products</t>
  </si>
  <si>
    <t>Consumer information, labelling (TBT); Prevention of deceptive practices and consumer protection (TBT); Quality requirements (TBT); Harmonization (TBT); Reducing trade barriers and facilitating trade (TBT); Cost saving and productivity enhancement (TBT)</t>
  </si>
  <si>
    <r>
      <rPr>
        <sz val="11"/>
        <rFont val="Calibri"/>
      </rPr>
      <t xml:space="preserve">https://members.wto.org/crnattachments/2024/TBT/KEN/24_03607_00_e.pdf
Kenya Bureau of Standards
WTO/TBT National Enquiry Point
P.O. Box: 54974-00200
 Nairobi
 Kenya
Telephone: + (254) 020 605490
 605506/6948258
Fax: + (254) 020 609660/609665
E-mail: info@kebs.org; Website: http://www.kebs.org
</t>
    </r>
  </si>
  <si>
    <t>Draft Order of the Ministry of Agrarian Policy and Food of Ukraine “On Amendments to the Order of the Ministry of Agrarian Policy and Food of Ukraine of 06 May 2019 No. 241”</t>
  </si>
  <si>
    <t xml:space="preserve">The draft Order proposes amendments to the Order of the Ministry of Agrarian Policy and Food of Ukraine No. 241 of 06 May 2019 "On Approval of Certain Legislative Acts on Feed Safety and Hygiene", which provide for:_x000D_
- Amendments to the Requirements for information on the specific features of the composition of the compound feed (mandatory declaration) by adding a new paragraph as follows:_x000D_
"4. In the labelling of pet feed, the term 'crude protein' may be replaced by the term 'protein', the term 'crude fat' by the term 'fat', the term 'crude ash' by the terms 'inorganic substance' or 'residue after combustion', provided that the relevant laboratory research (testing) methods (techniques) are available."_x000D_
- Revision the Requirements for labelling of feed additives in feed materials and feed mixtures for productive and unproductive animals, as well as the requirements for indicating the moisture content of feed in the labelling;_x000D_
- Approval of changes to the Permitted deviations between the values of the composition of the feed material and/or compound feed indicated in the labelling and the values established during state control._x000D_
These amendments aim to align certain provisions of Ukrainian legislation on feed safety and hygiene in line with EU legislation._x000D_
</t>
  </si>
  <si>
    <t>Preparations of a kind used in animal feeding (HS code(s): 2309); Animal feeding stuffs (ICS code(s): 65.120)</t>
  </si>
  <si>
    <t>Consumer information, labelling (TBT); Protection of animal or plant life or health (TBT); Quality requirements (TBT); Harmonization (TBT)</t>
  </si>
  <si>
    <r>
      <rPr>
        <sz val="11"/>
        <rFont val="Calibri"/>
      </rPr>
      <t>https://members.wto.org/crnattachments/2024/TBT/UKR/24_03618_00_x.pdf
https://members.wto.org/crnattachments/2024/TBT/UKR/24_03618_01_x.pdf
https://members.wto.org/crnattachments/2024/TBT/UKR/24_03618_02_x.pdf
https://members.wto.org/crnattachments/2024/TBT/UKR/24_03618_03_x.pdf
https://minagro.gov.ua/npa/pro-vnesennia-zmin-do-nakazu-ministerstva-ahrarnoi-polityky-ta-prodovolstva-ukrainy-vid-06-travnia-2019-roku-241</t>
    </r>
  </si>
  <si>
    <t>DEAS 1212: 2024 Industrial Diesel Oil (IDO) — Specification </t>
  </si>
  <si>
    <t>This Draft East Africa Standard specifies requirements, sampling and test methods for Industrial Diesel Oil (IDO) used as a fuel for industrial applications such as heating, power generation and industrial furnaces.</t>
  </si>
  <si>
    <r>
      <rPr>
        <sz val="11"/>
        <rFont val="Calibri"/>
      </rPr>
      <t xml:space="preserve">https://members.wto.org/crnattachments/2024/TBT/KEN/24_03612_00_e.pdf
Kenya Bureau of Standards
WTO/TBT National Enquiry Point
P.O. Box: 54974-00200
 Nairobi
 Kenya
Telephone: + (254) 020 605490
 605506/6948258
Fax: + (254) 020 609660/609665
E-mail: info@kebs.org; Website: http://www.kebs.org
</t>
    </r>
  </si>
  <si>
    <t>DEAS 158: 2024 Automotive Gasoline (Premium Motor Spirit) — Specification</t>
  </si>
  <si>
    <t>This Draft East African Standard specifies requirements, sampling and test methods for automotive gasoline (Premium Motor Spirit), also commonly known as petrol, for use in spark ignition engines.</t>
  </si>
  <si>
    <t>Consumer information, labelling (TBT); Quality requirements (TBT); Harmonization (TBT); Reducing trade barriers and facilitating trade (TBT); Cost saving and productivity enhancement (TBT)</t>
  </si>
  <si>
    <r>
      <rPr>
        <sz val="11"/>
        <rFont val="Calibri"/>
      </rPr>
      <t xml:space="preserve">https://members.wto.org/crnattachments/2024/TBT/KEN/24_03597_00_e.pdf
Kenya Bureau of Standards
WTO/TBT National Enquiry Point
P.O. Box: 54974-00200
 Nairobi
 Kenya
Telephone: + (254) 020 605490
 605506/6948258
Fax: + (254) 020 609660/609665
E-mail: info@kebs.org; Website: http://www.kebs.org
</t>
    </r>
  </si>
  <si>
    <t>DEAS 177: 2024 Automotive gas oil (Automotive diesel) — Specification </t>
  </si>
  <si>
    <t>This Draft East African Standard specifies requirements, sampling and test methods for Automotive Gas Oil (AGO), commonly known as diesel used to power internal combustion engines. The standard applies to automotive gas oil (automotive diesel) as manufactured, stored, transported and marketed.</t>
  </si>
  <si>
    <r>
      <rPr>
        <sz val="11"/>
        <rFont val="Calibri"/>
      </rPr>
      <t xml:space="preserve">https://members.wto.org/crnattachments/2024/TBT/KEN/24_03602_00_e.pdf
Kenya Bureau of Standards
WTO/TBT National Enquiry Point
P.O. Box: 54974-00200
 Nairobi
 Kenya
Telephone: + (254) 020 605490
 605506/6948258
Fax: + (254) 020 609660/609665
E-mail: info@kebs.org; Website: http://www.kebs.org
</t>
    </r>
  </si>
  <si>
    <t>Draft Resolution of the Cabinet of Ministers of Ukraine "On Amending Paragraph 2 of the Technical Regulation for Pressure Equipment"</t>
  </si>
  <si>
    <t>The draft Resolution of the Cabinet of Ministers of Ukraine proposes editorial amendments to subparagraph 1 of paragraph 2 of the Technical Regulation for Pressure Equipment, approved by the Resolution of the Cabinet of Ministers of Ukraine No. 27 of 16 January 2019 (notified in G/TBT/N/UKR/149, G/TBT/N/UKR/149/Add.1, G/TBT/N/UKR/149/Add.2)._x000D_
Thus, subparagraph 1 of paragraph 2 of the Technical Regulation is amended to read as follows:_x000D_
2. The requirements of this Technical Regulation do not apply to: _x000D_
“1) pipelines or a system of piping designed for the conveyance of any fluid or substance to or from an installation (onshore or offshore) starting from and including the last isolation device located within the confines of the installation, including all the annexed equipment designed specifically for pipelines; this exclusion does not apply to standard pressure equipment such as may be found in pressure reduction stations or compression stations;”._x000D_
These amendments are designed to align the provisions of the Technical Regulation for Pressure Equipment with Directive 2014/68/EC of the European Parliament and of the Council of 15 May 2014 on the harmonization of the laws of the Member States relating to the making available on the market of pressure equipment.</t>
  </si>
  <si>
    <t>Pressure equipment</t>
  </si>
  <si>
    <t>23.020.30 - Gas pressure vessels, gas cylinders; 23.060.40 - Pressure regulators</t>
  </si>
  <si>
    <t>National security requirements (TBT); Protection of human health or safety (TBT); Harmonization (TBT); Other (TBT)</t>
  </si>
  <si>
    <r>
      <rPr>
        <sz val="11"/>
        <rFont val="Calibri"/>
      </rPr>
      <t>https://members.wto.org/crnattachments/2024/TBT/UKR/24_03595_00_e.pdf
https://members.wto.org/crnattachments/2024/TBT/UKR/24_03595_00_x.pdf
https://www.me.gov.ua/Documents/Detail?lang=uk-UA&amp;id=d504a0fc-c3f1-486b-9767-322185ba19ff&amp;title=ProektPostanoviKabinetuMinistrivUkrainiproVnesenniaZminiDoPunktu2-TekhnichnogoReglamentuObladnannia-SchoPratsiuPidTiskom</t>
    </r>
  </si>
  <si>
    <t>Proyecto de Reglamento de La Ley N° 31881, Ley que Promueve brindar información de los alimentos que no contienen Gluten</t>
  </si>
  <si>
    <t>El proyecto de Reglamento tiene por objeto establecer disposiciones para la adecuada aplicación de la Ley N° 31881, Ley que Promueve brindar información de los alimentos que no contienen Gluten, con la finalidad de brindar información sobre los alimentos libre de gluten, para que los consumidores, en especial aquellas personas que padecen de celiaquía, intolerancia o alergia al gluten, adopten decisiones de consumo informadas dada su condición de mantener una dieta sin gluten</t>
  </si>
  <si>
    <t>10.01 Trigo y morcajo (tranquillón)1101.00.00.00 Harina de trigo o de morcajo (tranquillón)11.04 Granos de cereales trabajados de otro modo (por ejemplo: mondados, aplastados, en copos, perlados, troceados o quebrantados), excepto el arroz de la partida 10.06; germen de cereales entero, aplastado, en copos o molido.19.01 Extracto de malta; preparaciones alimenticias de harina, grañones, sémola, almidón, fécula o extracto de malta, que no contengan cacao o con un contenido de cacao inferior al 40 % en peso calculado sobre una base totalmente desgrasada, no expresadas ni comprendidas en otra parte; preparaciones alimenticias de productos de las partidas 04.01 a 04.04 que no contengan cacao o con un contenido de cacao inferior al 5 % en peso calculado sobre una base totalmente desgrasada, no expresadas ni comprendidas en otra parte.19.02 Pastas alimenticias, incluso cocidas o rellenas (de carne u otras sustancias) o preparadas de otra forma, tales como espaguetis, fideos, macarrones, tallarines, lasañas, ñoquis, ravioles, canelones; cuscús, incluso preparado.19.04 Productos a base de cereales obtenidos por inflado o tostado (por ejemplo: hojuelas o copos de maíz); cereales (excepto el maíz) en grano o en forma de copos u otro grano trabajado (excepto la harina, grañones y sémola), precocidos o preparados de otro modo, no expresados ni comprendidos en otra parte.19.05 Productos de panadería, pastelería o galletería, incluso con adición de cacao; hostias, sellos vacíos de los tipos utilizados para medicamentos, obleas para sellar, pastas secas de harina, almidón o fécula, en hojas, y productos similares.21.06 Preparaciones alimenticias no expresadas ni comprendidas en otra parte.</t>
  </si>
  <si>
    <t>2101 - Extracts, essences and concentrates, of coffee, tea or maté and preparations with a basis of these products or with a basis of coffee, tea or mate; roasted chicory and other roasted coffee substitutes, and extracts, essences and concentrates thereof; 1905 - Bread, pastry, cakes, biscuits and other bakers' wares, whether or not containing cocoa; communion wafers, empty cachets of a kind suitable for pharmaceutical use, sealing wafers, rice paper and similar products; 1904 - Prepared foods obtained by the swelling or roasting of cereals or cereal products, e.g. corn flakes; cereals (other than maize "corn") in grain form or in the form of flakes or other worked grains (except flour, groats and meal), pre-cooked or otherwise prepared, n.e.s.; 1902 - Pasta, whether or not cooked or stuffed with meat or other substances or otherwise prepared, such as spaghetti, macaroni, noodles, lasagne, gnocchi, ravioli, cannelloni; couscous, whether or not prepared; 1901 - Malt extract; food preparations of flour, groats, meal, starch or malt extract, not containing cocoa or containing &lt; 40% by weight of cocoa calculated on a totally defatted basis, n.e.s.; food preparations of milk, cream, butter milk, sour milk, sour cream, whey, yogurt, kephir, and similar goods of heading 0401 to 0404, not containing cocoa or containing &lt; 5% by weight of cocoa calculated on a totally defatted basis, n.e.s.; 1104 - Cereal grains otherwise worked, e.g. hulled, rolled, flaked, pearled, sliced or kibbled; germ of cereals, whole, rolled, flaked or ground (excl. cereal flours, and husked and semi- or wholly milled rice and broken rice); 1101 - Wheat or meslin flour.</t>
  </si>
  <si>
    <t>67.060 - Cereals, pulses and derived products; 67.140 - Tea. Coffee. Cocoa; 67.180.10 - Sugar and sugar products; 67.230 - Prepackaged and prepared foods</t>
  </si>
  <si>
    <r>
      <rPr>
        <sz val="11"/>
        <rFont val="Calibri"/>
      </rPr>
      <t xml:space="preserve">https://members.wto.org/crnattachments/2024/TBT/PER/24_03593_00_s.pdf
https://cdn.www.gob.pe/uploads/document/file/6328663/5560838-resolucion-ministerial-n-314-2024-minsa.pdf
http://www.digesa.minsa.gob.pe/norma_consulta/RM_314-2024-MINSA.pdf
http://extranet.comunidadandina.org/sirt/public/buscapalavra.aspx
http://consultasenlinea.mincetur.gob.pe/notificaciones/Publico/FrmBuscador.aspx
</t>
    </r>
  </si>
  <si>
    <t>Proposal for Legal Inspection Requirements for Electric Vehicles Charging Equipment</t>
  </si>
  <si>
    <t>Electric Vehicle Charging Equipment is becoming popular in household and indoor parking environments. In order to ensure the safety of Electric Vehicle Charging Equipment and protect consumer rights, the BSMI proposes to include Electric Vehicle Charging Equipment (less than or equal to 30 kW), which is currently subject to Voluntary Product Certification (VPC) into the scope of mandatory inspection of the BSMI. Two alternative conformity assessment procedures are made available for the choice of applicants, i.e. Registration of Product Certification (RPC) or Type-Approved Batch Inspection (TABI).</t>
  </si>
  <si>
    <t>Electric Vehicle Supply Equipment</t>
  </si>
  <si>
    <r>
      <rPr>
        <sz val="11"/>
        <rFont val="Calibri"/>
      </rPr>
      <t>https://members.wto.org/crnattachments/2024/TBT/TPKM/24_03594_00_x.pdf
https://members.wto.org/crnattachments/2024/TBT/TPKM/24_03594_00_e.pdf</t>
    </r>
  </si>
  <si>
    <t>Albania</t>
  </si>
  <si>
    <t>Draft Law for Some Changes and Amendments on the existing Law No.10 416, dated 7.4.2011 “For Planting and Propagating Plant Material”, as amended</t>
  </si>
  <si>
    <t>This draft legislation “On some changes and amendments on the existing Law No.10 416, dated 7.4.2011 “For planting and propagating plant material”, as amended makes some changes in some of the terms previously used, as well as re-formulating some of its articles to better serve in the improvement of the structure, the procedure and the requirements for the registration of the planting material and the plant propagating material in the national register. It specifies the responsible structures to monitor the production, the testing and the trade of these materials, as well as regulating cases of emergency where a special authorization may be needed. Lastly, seeing as the production and the trade of these materials is done without the need of a licence, some criteria have been added for the entities that exercise this activity to follow.</t>
  </si>
  <si>
    <t>LIVE TREES AND OTHER PLANTS; BULBS, ROOTS AND THE LIKE; CUT FLOWERS AND ORNAMENTAL FOLIAGE (HS code(s): 06); Agriculture (ICS code(s): 65)</t>
  </si>
  <si>
    <t>06 - LIVE TREES AND OTHER PLANTS; BULBS, ROOTS AND THE LIKE; CUT FLOWERS AND ORNAMENTAL FOLIAGE</t>
  </si>
  <si>
    <t>65 - Agriculture</t>
  </si>
  <si>
    <t>Consumer information, labelling (TBT); Protection of animal or plant life or health (TBT); Protection of the environment (TBT); Quality requirements (TBT); Harmonization (TBT); Reducing trade barriers and facilitating trade (TBT)</t>
  </si>
  <si>
    <t>Plant health</t>
  </si>
  <si>
    <r>
      <rPr>
        <sz val="11"/>
        <rFont val="Calibri"/>
      </rPr>
      <t>https://members.wto.org/crnattachments/2024/TBT/ALB/24_03582_00_x.pdf</t>
    </r>
  </si>
  <si>
    <t>Proyecto de Primera Revisión del Reglamento Técnico Ecuatoriano PRTE 089 (1R) "Seguridad de los juguetes"</t>
  </si>
  <si>
    <t>El presente reglamento técnico ecuatoriano aplica a los siguientes productos sean estos nacionales o importados que se comercialicen en el Ecuador:_x000D_
Juguetes destinados a ser utilizados por niños de edad inferior a los 14 años</t>
  </si>
  <si>
    <t>Triciclos, patinetes, coches de pedal y juguetes similares con ruedas; coches y sillas de ruedas para muñecas o muñecos; muñecas o muñecos; los demás juguetes; modelos reducidos y modelos similares, para entretenimiento, incluso animados; rompecabezas de cualquier clase (Código(s) del SA: 9503)</t>
  </si>
  <si>
    <t>9503 - Tricycles, scooters, pedal cars and similar wheeled toys; dolls' carriages; dolls; other toys; reduced-size ("scale") models and similar recreational models, working or not; puzzles of all kinds.</t>
  </si>
  <si>
    <t>97.200.50 - Toys</t>
  </si>
  <si>
    <t>Consumer information, labelling (TBT); Prevention of deceptive practices and consumer protection (TBT); Protection of human health or safety (TBT); Protection of animal or plant life or health (TBT); Protection of the environment (TBT)</t>
  </si>
  <si>
    <r>
      <rPr>
        <sz val="11"/>
        <rFont val="Calibri"/>
      </rPr>
      <t>https://members.wto.org/crnattachments/2024/TBT/ECU/24_03578_00_s.pdf
www.normalizacion.gob.ec</t>
    </r>
  </si>
  <si>
    <t>Kuwait, the State of</t>
  </si>
  <si>
    <t>"Switches For Household and Similar Fixed Electrical Installations - Part 2-1: Particular Requirements - Electronic Control Devices"</t>
  </si>
  <si>
    <t>This Kuwait Technical Regulation applies to electronic control devices, a general term to cover electronic switches, home and building electronic systems (HBES) / building automation and control systems (BACS) switches and electronic extension units.It applies to electronic switches and to HBES/BACS switches, for alternating current (AC) only with a rated switching voltage not exceeding 250 V and a rated current not exceeding 16 A, intended for household and similar fixed electrical installations, either indoors or outdoors. It also applies to electronic extension units with a rated supply voltage not exceeding 250 V AC and 120 V DC, such as sensors and push buttons.</t>
  </si>
  <si>
    <t>All products fall under scope of " Switches for Household and Similar Fixed Electrical Installations - Part 2-1: Particular Requirements - Electronic Control Devices " (ICS 29.120.40) switches</t>
  </si>
  <si>
    <t>31.220.20 - Switches</t>
  </si>
  <si>
    <r>
      <rPr>
        <sz val="11"/>
        <rFont val="Calibri"/>
      </rPr>
      <t>https://members.wto.org/crnattachments/2024/TBT/KWT/24_03580_00_e.pdf</t>
    </r>
  </si>
  <si>
    <t>Myanmar</t>
  </si>
  <si>
    <t>The Law Amending the National Food Law (2024)</t>
  </si>
  <si>
    <t>This Notification is to inform WTO Members that Myanmar State Administration Council Amended the following section.Section 28 of the National Food Law shall be substituted as follows : “28. Whoever violates any provision of section 22 shall, on conviction : if it is an offence relating to food in subsection (a), subsection (b), subsection (c), subsection (d), subsection (e), subsection (f) or subsection (g), be punished with imprisonment for a term which may extend to ten years and may also be liable to fine which may extend from a minimum of three hundred thousand kyats to a maximum of 3 million kyats;if it is an offence relating to food in subsection (h) or subsection (i), be punished with imprisonment for a term which may extend to one year or with fine which may extend to five hundred thousand kyats or with both;the court shall pass an order to destroy or dispose of the exhibits involved in the offence, in accordance with the stipulations.Section 29 of the National Food Law shall be substituted as follows:“29. Whoever violates the provision of section 23 shall, on conviction, be punished with imprisonment for a term which may extend to ten years and may also be liable to fine which may extend from a minimum of one million kyats to a maximum of five million kyats. In addition, the court shall pass an order to destroy or dispose of the exhibits involved in the offence, in accordance with the stipulations.”30. The expression “with fine which may extend from a minimum of one hundred thousand kyats to a maximum of three hundred thousand kyats” and “In addition, the exhibits involved in the offence shall also be liable to be confiscated.” in section 30 of the National Food Law shall be substituted by the expressions “with fine which may extend from a minimum of three hundred thousand kyats to a maximum of three million kyats” and “In addition, the court shall pass an order to destroy or dispose of the exhibits involved in the offence, in accordance with the stipulations.”31. The expression “shall be punished with imprisonment for a term which may extend to three years or with fine which may extend from a minimum of one hundred thousand kyats to a maximum of three hundred thousand kyats or with both” in section 31 of the National Food Law shall be substituted by the expression “shall be punished with imprisonment for a term which may extend to five years and may also be liable to fine which may extend from a minimum of three hundred thousand kyats to a maximum of three million kyats.</t>
  </si>
  <si>
    <t>National security requirements (TBT)</t>
  </si>
  <si>
    <r>
      <rPr>
        <sz val="11"/>
        <rFont val="Calibri"/>
      </rPr>
      <t>www.fda.gov.mm</t>
    </r>
  </si>
  <si>
    <t>Draft Commission Implementing Regulation amending Implementing Regulation (EU) 2022/2105 laying down rules on conformity checks of marketing standards for olive oil and methods of analysis of the characteristics of olive oil</t>
  </si>
  <si>
    <t>The objective of this revision of Implementing Regulation (EU) 2022/2105 on conformity checks for olive oil marketing standards is to clarify the notification procedure for non-compliances when conformity checks detect organoleptic defects, for carrying out counter-assessments for non-compliances regarding organoleptic defects and for sampling. The revision also brings the methods of analyses in line with the recently adopted changes to the International Olive Council Trade Standard for olive oils and olive pomace oils.</t>
  </si>
  <si>
    <t>1509, Olive oil and its fractions, whether or not refined, but not chemically modified; 1510, Other oils and their fractions, obtained solely from olives, whether or not refined, but not chemically modified, including blends of these oils or fractions with oils or fractions of heading 1509</t>
  </si>
  <si>
    <t>1509 - Olive oil and its fractions obtained from the fruit of the olive tree solely by mechanical or other physical means under conditions that do not lead to deterioration of the oil, whether or not refined, but not chemically modified; 1510 - Other oils and their fractions, obtained solely from olives, whether or not refined, but not chemically modified, incl. blends of these oils or fractions with oils or fractions of heading 1509</t>
  </si>
  <si>
    <t>67.200.10 - Animal and vegetable fats and oils</t>
  </si>
  <si>
    <r>
      <rPr>
        <sz val="11"/>
        <rFont val="Calibri"/>
      </rPr>
      <t>https://members.wto.org/crnattachments/2024/TBT/EEC/24_03575_00_e.pdf
https://members.wto.org/crnattachments/2024/TBT/EEC/24_03575_01_e.pdf</t>
    </r>
  </si>
  <si>
    <t>Proposal for Amendments to the Legal Inspection Requirements for Low-voltage three-phase induction motors</t>
  </si>
  <si>
    <t>The BSMI proposes to adopt the updated version of CNS 14400 “Low-voltage three-phase squirrel-cage high-efficiency induction motors (for general purpose)” as the new inspection standard. The conformity assessment procedures remain unchanged.</t>
  </si>
  <si>
    <t>Low-voltage three-phase induction motors8501.51.90.00.7 8501.52.90.00.6</t>
  </si>
  <si>
    <t>850152 - AC motors, multi-phase, of an output &gt; 750 W but &lt;= 75 kW; 850151 - AC motors, multi-phase, of an output &gt; 37,5 W but &lt;= 750 W</t>
  </si>
  <si>
    <t>29.160.30 - Motors</t>
  </si>
  <si>
    <r>
      <rPr>
        <sz val="11"/>
        <rFont val="Calibri"/>
      </rPr>
      <t>https://members.wto.org/crnattachments/2024/TBT/TPKM/24_03579_00_e.pdf
https://members.wto.org/crnattachments/2024/TBT/TPKM/24_03579_00_x.pdf</t>
    </r>
  </si>
  <si>
    <t>Proyecto de Segunda Revisión del Reglamento Técnico Ecuatoriano PRTE 061 (2R) "Pinturas".</t>
  </si>
  <si>
    <t>El presente reglamento técnico ecuatoriano aplica a los siguientes productos sean estos nacionales o importados que se comercialicen en el Ecuador, definidos de acuerdo a la tabla 1 del PRTE INEN </t>
  </si>
  <si>
    <t>Pinturas y barnices a base de polímeros sintéticos o naturales modificados, dispersos o disueltos en un medio no acuoso; disoluciones en disolventes orgánicos volátiles de productos citados en las partidas 3901 a 3913, con una proporción de disolvente &gt; 50% del peso de la disolución (exc. disoluciones a base de poliésteres o de polímeros acrílicos o vinílicos, así como disoluciones en colodiones) (Código(s) del SA: 320890); Pinturas y barnices a base de polímeros sintéticos o naturales modificados, dispersos o disueltos en un medio acuoso (Código(s) del SA: 3209); Las demás pinturas y barnices; pigmentos al agua preparados de los tipos utilizados para el acabado del cuero (Código(s) del SA: 3210); Pigmentos, incl. el polvo y laminillas metálicos, dispersos en medios no acuosos, líquidos o en pasta, de los tipos utilizados para la fabricación de pinturas; hojas para el marcado a fuego de los tipos utilizados para encuadernaciones o guarniciones interiores de sombreros; tintes y demás materias colorantes, n.c.o.p., presentados en formas o envases para la venta al por menor (Código(s) del SA: 3212); Colores para pintura artística, la enseñanza, la pintura de carteles, para matizar o para entretenimiento y colores simil., en pastillas, tubos, botes, frascos, o en formas o envases simil. (Código(s) del SA: 3213)</t>
  </si>
  <si>
    <t>320890 - Paints and varnishes based, incl. enamels and lacquers, on synthetic polymers or chemically modified natural polymers, dispersed or dissolved in a non-aqueous medium, and solutions of products of headings 3901 to 3913 in volatile organic solvents, containing &gt; 50% solvent by weight (excl. those based on polyesters and acrylic or vinyl polymers and solutions of collodion); 3209 - Paints and varnishes, incl. enamels and lacquers, based on synthetic polymers or chemically modified natural polymers, dispersed or dissolved in an aqueous medium; 3210 - Other paints and varnishes (including enamels, lacquers and distempers); prepared water pigments of a kind used for finishing leather.; 3212 - Pigments, incl. metallic powders and flakes, dispersed in non-aqueous media, in liquid or paste form, of a kind used in the manufacture of paints; stamping foils of a kind used in the printing of book bindings or hatband leather; colorants and other colouring matter, n.e.s. put up for retail sale; 3213 - Artist's, student's or signboard painter's colours, modifying tints, amusement colours and the like, in tablets, tubes, jars, bottles, pans or similar packages</t>
  </si>
  <si>
    <t>87.040 - Paints and varnishes</t>
  </si>
  <si>
    <r>
      <rPr>
        <sz val="11"/>
        <rFont val="Calibri"/>
      </rPr>
      <t>https://members.wto.org/crnattachments/2024/TBT/ECU/24_03577_00_s.pdf
www.normalizacion.gob.ec</t>
    </r>
  </si>
  <si>
    <t>“Luminaires - Part 2-22: Particular Requirements - Luminaires for Emergency Lighting”</t>
  </si>
  <si>
    <t>This Kuwait Technical Regulation specifies requirements for emergency luminaires for use with electrical lamps on emergency power supplies not exceeding 1 000 V.</t>
  </si>
  <si>
    <t>All products fall under scope of " Luminaires - Part 2-22: Particular Requirements - Luminaires for Emergency Lighting " (ICS 29.140.40) luminaires.</t>
  </si>
  <si>
    <r>
      <rPr>
        <sz val="11"/>
        <rFont val="Calibri"/>
      </rPr>
      <t>https://members.wto.org/crnattachments/2024/TBT/KWT/24_03581_00_e.pdf</t>
    </r>
  </si>
  <si>
    <t>Proyecto de la Cuarta Revisión del Reglamento Técnico Ecuatoriano PRTE 006 (4R) "Extintores portátiles y agentes de extinción de fuego"</t>
  </si>
  <si>
    <t>Este reglamento técnico ecuatoriano aplica a los siguientes productos sean éstos nacionales o importados que se comercialicen en el Ecuador:Extintores portátiles que tienen una capacidad de hasta 27 kg (60 lb.), independientemente del agente de extinción que utilicen, la capacidad del mismo o de la clase de fuego a que se destine;Extintores sobre ruedas que tienen una capacidad de hasta 125 L (33 galones) para unidades de espuma y de 13,6 kg a 158,8 kg (30 lb a 50 lb) para otros tipos de extintores, independientemente del agente de extinción que utilicen, de la cantidad del mismo o de la clase de fuego al que se destine;Cilindro, carcasa o cuerpo del extintor portátil o extintor portátil sobre ruedas.Medios de extinción o agentes de extinción de fuego de Polvo Químico Seco, CO2 y agentes de extinción de fuego a base de agua, agentes limpios.</t>
  </si>
  <si>
    <t>PRODUCTOS DIVERSOS DE LAS INDUSTRIAS QUÍMICAS (Código(s) del SA: 38); REACTORES NUCLEARES, CALDERAS, MÁQUINAS, APARATOS Y ARTEFACTOS MECÁNICOS; PARTES DE ESTAS MÁQUINAS O APARATOS (Código(s) del SA: 84)</t>
  </si>
  <si>
    <t>38 - MISCELLANEOUS CHEMICAL PRODUCTS; 84 - NUCLEAR REACTORS, BOILERS, MACHINERY AND MECHANICAL APPLIANCES; PARTS THEREOF</t>
  </si>
  <si>
    <t>13.220.20 - Fire protection</t>
  </si>
  <si>
    <r>
      <rPr>
        <sz val="11"/>
        <rFont val="Calibri"/>
      </rPr>
      <t>https://members.wto.org/crnattachments/2024/TBT/ECU/24_03555_00_s.pdf
www.normalizacion.gob.ec</t>
    </r>
  </si>
  <si>
    <t>Emne</t>
  </si>
  <si>
    <t>Statiske omformere</t>
  </si>
  <si>
    <t>Bælter og redningsveste af alle typer tekstilmaterialer</t>
  </si>
  <si>
    <t>Persistente organiske forurenende stoffer, radioaktivt affald, farlige kemikalier, farligt affald, farlige stoffer</t>
  </si>
  <si>
    <t>De omfattede produkter og HS-koder er angivet i Gazette-meddelelse nr. 2384/35 af 17. maj  2024</t>
  </si>
  <si>
    <t>Frø og plantemateriale</t>
  </si>
  <si>
    <t>Foranstaltningen vil gælde for: Konstruerede stenplader, paneler og bordplader.</t>
  </si>
  <si>
    <t>Proteinkoncentrater og teksturerede proteinstoffer (HS-kode(r): 210610); Fisk og fiskeprodukter (ICS-kode(r): 67.120.30) Fiskeproteinkoncentrat</t>
  </si>
  <si>
    <t>Tilberedte eller konserverede fisk (undtagen hel eller i stykker) (HS-kode(r): 160420); Fisk og fiskerivarer (ICS-kode(r): 67.120.30) Fiskepølser</t>
  </si>
  <si>
    <t>Fødevarebeholdere og emballagematerialer, i det omfang de falder ind under udkastet til forordning (især lakeret metalemballage); HS-kode 39 (plast og genstande heraf) og 40 (gummi og genstande heraf), i det omfang materialerne er omfattet af udkastet til forordning (f.eks. 3924 10 00);Tilberedte fødevarer i det omfang, de er emballeret i materialer og genstande inden for forordningsudkastets anvendelsesområde.</t>
  </si>
  <si>
    <t>Fiskehoveder, haler og maws, røget, tørret, saltet eller i saltlage (HS-kode(r): 030572); Fisk og fiskeprodukter (ICS-kode(r): 67.120.30) Tørrede fiskemaver</t>
  </si>
  <si>
    <t>Glødelamper</t>
  </si>
  <si>
    <t>Frosne jomfruhummere "Homarus spp.", selv røgede, med skal eller ej, inkl. hummere med skal, kogt ved dampning eller kogning i vand (HS-kode(r): 030612); Fisk og fiskerivarer (ICS-kode(r): 67.120.30) Frosne hummerhaler</t>
  </si>
  <si>
    <t>Mel, pulver og pellets af fisk, egnet til konsum (HS-kode(r): 030910); Fisk og fiskerivarer (ICS-kode(r): 67.120.30) Fiskemel</t>
  </si>
  <si>
    <t>Fiskelever, rogn og mælke, tørret, røget, saltet eller i saltlage (HS-kode(r): 030520); Fisk og fiskevarer (ICS-kode(r): 67.120.30)Frisk/frosset fiskerogn</t>
  </si>
  <si>
    <t>Fødevarer med funktionskrav</t>
  </si>
  <si>
    <t>Vinprodukter</t>
  </si>
  <si>
    <t>Radiokommunikation (ICS 33.060)</t>
  </si>
  <si>
    <t>Emballerede fødevarer, der indeholder sødestoffer, og som kan indtages af børn.</t>
  </si>
  <si>
    <t>Farmaceutiske produkter (HS: 30)</t>
  </si>
  <si>
    <t>Elektriske generatorer eller generatorsæt og motorsvejsere, der kører på flydende brændstoffer.</t>
  </si>
  <si>
    <t>Vandvarmere (HS: 8516.10.19, HS: 8419.11.10)Køleskabe til kommerciel opbevaring (HS: 8418)</t>
  </si>
  <si>
    <t>Skadedyrsbekæmpelsesprodukter, HS 3808, (ICS: 65.100)</t>
  </si>
  <si>
    <t>Bærbare kædesave, der bruger forbrændingsmotorer med flydende brændstof.</t>
  </si>
  <si>
    <t>Fødevareteknologi (ICS-kode(r): 67)</t>
  </si>
  <si>
    <t>HS er opført i bilag II til forordningen fra dekret 8/2022, 14. juli</t>
  </si>
  <si>
    <t>In vitro diagnostisk medicinsk udstyr</t>
  </si>
  <si>
    <t>Narkotika</t>
  </si>
  <si>
    <t>Kosmetik</t>
  </si>
  <si>
    <t>Måleinstrumenter til måling og beregning af elektrisk energi</t>
  </si>
  <si>
    <t>Røgfri nikotinprodukter</t>
  </si>
  <si>
    <t>Produkter, udstyr, enheder eller apparater beregnet til telekommunikation eller udsendelse, der kan tilsluttes et telekommunikationsnetværk eller gøre brug af radiospektret.</t>
  </si>
  <si>
    <t>Sundhedsteknologi (ICS-kode(r): 11)</t>
  </si>
  <si>
    <t xml:space="preserve">Andre maskiner, selvkørende: (HS-kode(r): 84264);  (HS-kode(r): 84331); </t>
  </si>
  <si>
    <t>Regenererede cellulosefilm beregnet til at komme i kontakt med fødevarer</t>
  </si>
  <si>
    <t>Poly(oxyethylen)=alkylphenylether (hvor alkylen består af 9 carbonatomer, i det følgende benævnt “NPE”.) og NPE-tilsatte vandbaserede rengøringsmidler</t>
  </si>
  <si>
    <t>Beholdere til komprimeret eller flydende gas, af jern eller stål. (HS-kode(r): 7311); Trykbeholdere (ICS-kode(r): 23.020.30)</t>
  </si>
  <si>
    <t>Alkoholiske drikkevarer; 67 - Fødevareteknologi</t>
  </si>
  <si>
    <t xml:space="preserve">Lægemidler bestående af to eller flere bestanddele blandet sammen til terapeutisk eller profylaktisk brug, </t>
  </si>
  <si>
    <t>Hatte og anden hovedbeklædning</t>
  </si>
  <si>
    <t>Varer af plastic og varer af andre materialer henhørende under pos. 3901 til 3914, ian (undtagen varer henhørende under 9619) (HS-kode(r): 392690); Konfektionerede tekstilartikler, inkl. mønstre til tøj, n.e.c. (HS-kode(r): 630790); Andet åndedrætsværn og gasmasker, undtagen beskyttelsesmasker uden mekanisme eller aftageligt filterelement (HS-kode(r): 9020)</t>
  </si>
  <si>
    <t>Frosne fisk, frosne marine bløddyr og frosne produkter afledt deraf; FISK OG KRUBBEDYR, BLØDdyr OG ANDRE HVIRLIGE VANDYR (HS-kode(r): 03); TILBEREDNINGER AF KØD, FISK, KRABSDYR, BLØDdyr ELLER ANDRE HVIRVELSTYREDE VANDYR ELLER AF INSEKTER (HS-kode(r): 16); Landbrug (ICS-kode(r): 65); Fødevareteknologi (ICS-kode(r): 67)</t>
  </si>
  <si>
    <t>Tørret abalone.; FISK OG KRUBBEDYR, BLØDdyr OG ANDRE HVIRLIGE VANDYR (HS-kode(r): 03); TILBEREDNINGER AF KØD, FISK, KRABSDYR, BLØDdyr ELLER ANDRE HVIRVELSTYREDE VANDYR ELLER AF INSEKTER (HS-kode(r): 16); Landbrug (ICS-kode(r): 65); Fødevareteknologi (ICS-kode(r): 67)</t>
  </si>
  <si>
    <t>Afkølet røget finfisk og finfisk med røgsmag; FISK OG KRUBBEDYR, BLØDdyr OG ANDRE HVIRLIGE VANDYR (HS-kode(r): 03); TILBEREDNINGER AF KØD, FISK, KRABSDYR, BLØDdyr ELLER ANDRE HVIRVELSTYREDE VANDYR ELLER AF INSEKTER (HS-kode(r): 16); Landbrug (ICS-kode(r): 65); Fødevareteknologi (ICS-kode(r): 67)</t>
  </si>
  <si>
    <t>Alkoholholdige drikkevarer</t>
  </si>
  <si>
    <t>Varer af plastic og varer af andre materialer henhørende under pos. 3901 til 3914, ian (undtagen varer henhørende under 9619) (HS-kode(r): 392690)</t>
  </si>
  <si>
    <t>Frosne rejer (rejer), jomfruhummer og krabber samt produkter fremstillet heraf. HS-koder 03, 16; FISK OG KRÆBSDYR, BLØDdyr OG ANDRE HVIRLIGE VANDYR (HS-kode(r): 03); TILBEREDNINGER AF KØD, FISK, KRABSDYR, BLØDdyr ELLER ANDRE HVIRVELSTYREDE VANDYR ELLER AF INSEKTER (HS-kode(r): 16); Landbrug (ICS-kode(r): 65); Fødevareteknologi (ICS-kode(r): 67)</t>
  </si>
  <si>
    <t>Vejbelysningsanordninger til motorcykler og knallerter (HS-kode(r): 87); (ICS-kode(r): 43.040.20)</t>
  </si>
  <si>
    <t>støbemaskiner (HS-kode(r): 8454); (ICS-kode(r): 25.120.30)</t>
  </si>
  <si>
    <t>Lægemidler ICS:11.120.10</t>
  </si>
  <si>
    <t>Lyssignalanordninger til motorcykler og knallerter  (HS-kode(r): 87); (ICS-kode(r): 43.040.20)</t>
  </si>
  <si>
    <t>Oplader til elcykel (HS-kode(r): 850440); (ICS-kode(r): 43.140)</t>
  </si>
  <si>
    <t>Fodertilsætningsstoffer</t>
  </si>
  <si>
    <t>Spædbørns- og småbørnsmad (HS-kode: 0401, 0402) (ICS: 67.100.10). Mælk og fløde, ikke koncentreret eller tilsat sukker eller andre sødemidler. (HS: 0401), Mælk og fløde, koncentreret eller tilsat sukker eller andre sødemidler. (HS: 0402)Mælk og fløde, ikke koncentreret eller tilsat sukker eller andre sødemidler. (HS 0401), Mælk og fløde, koncentreret eller tilsat sukker eller andre sødemidler. (HS 0402). Mælk og forarbejdede mælkeprodukter (ICS 67.100.10).</t>
  </si>
  <si>
    <t>Lithium-ion batteri til elcykel (HS-kode(r): 850760); (ICS-kode(r): 43.140)</t>
  </si>
  <si>
    <t>Lyssignalanordninger til motorcykler og knallerter (HS-kode(r): 87); (ICS-kode(r): 43.040.20)</t>
  </si>
  <si>
    <t>Køretøjer (HS-kode(r): 87); (ICS-kode(r): 43.020)</t>
  </si>
  <si>
    <t>Gummi- og plastmaskiner (HS-kode(r): 847720); (ICS-kode(r): 83.200)</t>
  </si>
  <si>
    <t>Trækbatterier til elektriske køretøjer (HS-kode(r): 87); (ICS-kode(r): 43.120)</t>
  </si>
  <si>
    <t>Emballage til farligt gods (ICS-kode(r): 13.300)</t>
  </si>
  <si>
    <t>Kosmetik (HS-kode(r): 33; 34)</t>
  </si>
  <si>
    <t>Oliefrø og olieholdige frugter, også knækkede (undtagen spiselige nødder, oliven, sojabønner, jordnødder, kopra-, hør-, raps- eller rapsfrø, solsikkefrø, palmenødder og -kerner, bomuld, ricinusolie, sesamum, sennep , saflor, melon og valmuefrø)</t>
  </si>
  <si>
    <t>Aluminiumsstænger og profiler, n.e.c. (HS-kode(r): 7604); Ikke-legerede aluminiumsrør (ekskl. hule profiler) (HS-kode(r): 760810)</t>
  </si>
  <si>
    <t>Save, inkl. skæresave, med indbygget elektrisk motor, til manuel brug (HS-kode(r): 846722); Værktøj med indbygget elmotor, til manuel brug (undtagen alle slags boremaskiner, inklusive roterende boremaskiner, og save, herunder skæresave) (HS-kode(r): 846729)</t>
  </si>
  <si>
    <t>E-cigaretter</t>
  </si>
  <si>
    <t>Unionstilbehør til kobberrør til brændbare gasser</t>
  </si>
  <si>
    <t>Lægemidler</t>
  </si>
  <si>
    <t>Biocidholdige produkter</t>
  </si>
  <si>
    <t>Lamper og belysningsarmaturer (HS 9405.41.90 )</t>
  </si>
  <si>
    <t>Miljøbeskyttelse (ICS-kode(r): 13.020); Arbejdssikkerhed. Industriel hygiejne (ICS-kode(r): 13.100); Sikkerhed i hjemmet (ICS-kode(r): 13.120); Produktion i den kemiske industri (ICS-kode(r): 71.020); Produkter fra den kemiske industri (ICS-kode(r): 71.100)</t>
  </si>
  <si>
    <t>Generatorsæt med stempelmotorer med kompressionstænding, "diesel- eller semi-dieselmotorer", effekt</t>
  </si>
  <si>
    <t>Hygiejneprodukter</t>
  </si>
  <si>
    <t>Sikkerhedskontinuum for certificering af
el-lift; Luftfartøjer og rumfartøjer generelt (ICS-kode(r): 49.020)</t>
  </si>
  <si>
    <t>Produkter af eksplosivstoffer (HS 3602.00.00)</t>
  </si>
  <si>
    <t>Rygsækforstøvere (Fumigator) drevet af en forbrændingsmotor drevet af flydende brændstof.</t>
  </si>
  <si>
    <t>Bærbar buskrydder og græstrimmer, der bruger forbrændingsmotorer med flydende brændstof.</t>
  </si>
  <si>
    <t>Tandudstyr (ICS-kode(r): 11.060.20)</t>
  </si>
  <si>
    <t>Produkter indeholdende tobak, rekonstitueret tobak, nikotin eller tobak eller nikotinerstatninger, beregnet til inhalation uden forbrænding; andre nikotinholdige produkter beregnet til indtagelse af nikotin i den menneskelige krop – produkter beregnet til indånding uden forbrænding.• Nikotinholdige elektroniske engangscigaretter (HS 2404.12 - Andet, indeholdende nikotin) • Ikke-nikotinholdige elektroniske engangscigaretter (HS 19404.HS 19404. Andet)</t>
  </si>
  <si>
    <t>Hærdet glas (ekskl. dimensioner og formater, der tillader dets brug i biler, fly, skibe eller andre køretøjer, samt ur- og brilleglas) (HS-kode(r): 700719); - Krydsfinerglas (HS-kode(r): 70072); Forruder, bagruder og andre ruder til motorkøretøjer henhørende under pos. 8701 til 8705 (HS-kode(r): 870822)</t>
  </si>
  <si>
    <t>Medicin (medicinske immunbiologiske præparater)</t>
  </si>
  <si>
    <t>Barnevogne og dele dertil. (HS-kode(r): 8715); Husholdnings- og erhvervsudstyr. Underholdning. Sport (ICS-kode(r): 97)</t>
  </si>
  <si>
    <t>Tandpleje (ICS-kode(r): 11.060)</t>
  </si>
  <si>
    <t>Elektriske apparater (HS 8535.30.90)</t>
  </si>
  <si>
    <t>Elektriske installationer med høj spænding.</t>
  </si>
  <si>
    <t>Bærbare ethanol-enheder</t>
  </si>
  <si>
    <t>Kosmetiske produkter</t>
  </si>
  <si>
    <t>Farmaceutiske produkter, der er klassificeret i kapitel 30 i det harmoniserede system eller toldtariffen</t>
  </si>
  <si>
    <t>MINERALBRÆNDSTOF, MINERALOLIER OG DESTILLATIONSPRODUKTER; BITUMINØSE STOFFER; MINERALVOKS (HS-kode(r): 27); Petroleumsprodukter generelt (ICS-kode(r): 75.080)</t>
  </si>
  <si>
    <t>Kryds forsænkede skruer</t>
  </si>
  <si>
    <t>Petroleumsolier og olier udvundet af bituminøse mineraler, rå. (HS-kode(r): 2709); Petroleumsprodukter generelt (ICS-kode(r): 75.080)</t>
  </si>
  <si>
    <t>MINERALSKE BRÆNDSTOFFER, MINERALE OLIER OG PRODUKTER AF DERES DESTILLATION; BITUMINØSE STOFFER; MINERALVOKS (HS-kode(r): 27); Petroleumsprodukter generelt (ICS-kode(r): 75.080)</t>
  </si>
  <si>
    <t>Kemiske stoffer; Miljøbeskyttelse (ICS-kode(r): 13.020); Produktion i den kemiske industri (ICS-kode(r): 71.020); Produkter fra den kemiske industri (ICS-kode(r): 71.100)</t>
  </si>
  <si>
    <t>MINERALSKE BRÆNDSTOFFER, MINERALE OLIER OG PRODUKTER AF DERES DESTILLATION; BITUMINØSE STOFFER; MINERALVOKS (HS-kode(r): 27); Frostbeskyttelsesmidler og tilberedte afisningsvæsker (undtagen tilberedte tilsætningsstoffer til mineralolier eller andre væsker, der anvendes til samme formål som mineralolier) (HS-kode(r): 3820); Petroleumsprodukter generelt (ICS-kode(r): 75.080)</t>
  </si>
  <si>
    <t>Tobaksprodukter og relaterede produkter og til regulering af e-cigaretsmag</t>
  </si>
  <si>
    <t>Husholdningsartikler og toiletartikler af plast</t>
  </si>
  <si>
    <t>MINERALBRÆNDSTOF, MINERALOLIER OG DESTILLATIONSPRODUKTER HERAF; BITUMINØSE STOFFER; MINERALVOKS</t>
  </si>
  <si>
    <t>Køleskabe, frysere og andet køle- eller fryseudstyr, elektriske eller andet; varmepumper; dele dertil (undtagen klimaanlæg henhørende under pos. 8415)</t>
  </si>
  <si>
    <t>Airconditionmaskiner med en køleenhed og en ventil til at vende køle-varmecyklussen "reversible varmepumper" (undtagen af ​​den art, der anvendes til personer i motorkøretøjer og selvstændige eller "split-system" vindue eller væg klimaanlæg)</t>
  </si>
  <si>
    <t>Gåstativer til baby</t>
  </si>
  <si>
    <t xml:space="preserve">Radiokommunikation </t>
  </si>
  <si>
    <t>Luftkonditioneringsmaskiner med en køleenhed og en ventil til vending af køle-/varmecyklussen "reversible varmepumper" (undtagen af ​​den art, der anvendes til personer i motorkøretøjer og selvstændig eller "split-system" vindues- eller vægklimaanlæg maskiner) (HS-kode(r): 841581); Ventilations- og klimaanlæg (ICS-kode(r): 91.140.30)</t>
  </si>
  <si>
    <t>Køleskabe, frysere og andet køle- eller fryseudstyr, elektrisk eller andet; varmepumper; dele dertil (undtagen klimaanlæg henhørende under pos. 8415) (HS-kode(r): 8418); Køleteknologi (ICS-kode(r): 27.200)</t>
  </si>
  <si>
    <t>Udstyr til klimaanlæg, køling og varmeproduktion indeholdende stoffer, der er stabile i atmosfæren som kølemiddel</t>
  </si>
  <si>
    <t>Korn, bælgfrugter og afledte produkter; 67.180 - Sukker. Sukkerprodukter. Stivelse</t>
  </si>
  <si>
    <t>Radiokommunikation; 47.020 - Skibsbygning og marine strukturer generelt</t>
  </si>
  <si>
    <t>Bygningselementer; 91.080 - Bygningskonstruktioner; 91.100 - Byggematerialer</t>
  </si>
  <si>
    <t>Radiokommunikation; 49.090 - Indbygget udstyr og instrumenter</t>
  </si>
  <si>
    <t>Ventiler; 23.060.40 - Trykregulatorer</t>
  </si>
  <si>
    <t>Tobak, tobaksvarer og beslægtet udstyr</t>
  </si>
  <si>
    <t>Kropsplejeudstyr</t>
  </si>
  <si>
    <t>Fødevarer i almindelighed; 67.230 - Færdigpakkede og tilberedte fødevarer</t>
  </si>
  <si>
    <t>Dyrefoder</t>
  </si>
  <si>
    <t>Sikkerheds- og fastholdelsessystemer</t>
  </si>
  <si>
    <t>Fødevarer generelt</t>
  </si>
  <si>
    <t>Andre gummi- og plastprodukter</t>
  </si>
  <si>
    <t>Hydraulikvæsker</t>
  </si>
  <si>
    <t>Vejbygningsmaterialer</t>
  </si>
  <si>
    <t>Smøremidler, industriolier og relaterede produkter</t>
  </si>
  <si>
    <t>Gastrykbeholdere, gasflasker; 23.060.40 - Trykregulatorer</t>
  </si>
  <si>
    <t>Korn, bælgfrugter og afledte produkter; 67.140 - Te. Kaffe. Kakao; 67.180.10 - Sukker og sukkerprodukter; 67.230 - Færdigpakkede og tilberedte fødevarer</t>
  </si>
  <si>
    <t>Elektriske vejkøretøjer</t>
  </si>
  <si>
    <t>Landbrug</t>
  </si>
  <si>
    <t>Legetøj</t>
  </si>
  <si>
    <t>Afbrydere</t>
  </si>
  <si>
    <t>Fødevareteknologi</t>
  </si>
  <si>
    <t>Animalske og vegetabilske fedtstoffer og olier</t>
  </si>
  <si>
    <t>Motorer</t>
  </si>
  <si>
    <t>Maling og lak</t>
  </si>
  <si>
    <t>Armaturer</t>
  </si>
  <si>
    <t>Brandsikring</t>
  </si>
  <si>
    <t xml:space="preserve">Energieffektivitetsstandarder for bolig-, kommercielle og industrielle produkter: Luftkompressorer  HS-kode 8414.80; Vandhaner HS-kode 8481.80 ; Netspændingstermostater HS kode 9032.10 ; Pool pumper HS kode 8413.70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</si>
</sst>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14" fontId="1"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2"/>
  <sheetViews>
    <sheetView tabSelected="1" workbookViewId="0">
      <selection sqref="A1:XFD1"/>
    </sheetView>
  </sheetViews>
  <sheetFormatPr defaultRowHeight="15" x14ac:dyDescent="0.25"/>
  <cols>
    <col min="1" max="1" width="62.42578125" style="2" customWidth="1"/>
    <col min="2" max="2" width="20" style="4" customWidth="1"/>
    <col min="3" max="3" width="50" customWidth="1"/>
    <col min="4" max="4" width="30" customWidth="1"/>
    <col min="5" max="7" width="100" style="2" customWidth="1"/>
    <col min="8" max="8" width="66.28515625" customWidth="1"/>
    <col min="9" max="12" width="100" customWidth="1"/>
    <col min="13" max="13" width="30" style="4" customWidth="1"/>
    <col min="14" max="18" width="100" customWidth="1"/>
  </cols>
  <sheetData>
    <row r="1" spans="1:18" ht="37.5" customHeight="1" x14ac:dyDescent="0.25">
      <c r="A1" s="9" t="s">
        <v>843</v>
      </c>
      <c r="B1" s="5" t="s">
        <v>1</v>
      </c>
      <c r="C1" s="1" t="s">
        <v>2</v>
      </c>
      <c r="D1" s="1" t="s">
        <v>0</v>
      </c>
      <c r="E1" s="3" t="s">
        <v>3</v>
      </c>
      <c r="F1" s="3" t="s">
        <v>4</v>
      </c>
      <c r="G1" s="3" t="s">
        <v>5</v>
      </c>
      <c r="H1" s="1" t="s">
        <v>6</v>
      </c>
      <c r="I1" s="1" t="s">
        <v>7</v>
      </c>
      <c r="J1" s="1" t="s">
        <v>8</v>
      </c>
      <c r="K1" s="1" t="s">
        <v>9</v>
      </c>
      <c r="L1" s="1" t="s">
        <v>10</v>
      </c>
      <c r="M1" s="5" t="s">
        <v>11</v>
      </c>
      <c r="N1" s="1" t="s">
        <v>12</v>
      </c>
      <c r="O1" s="1" t="s">
        <v>13</v>
      </c>
      <c r="P1" s="1" t="s">
        <v>14</v>
      </c>
      <c r="Q1" s="1" t="s">
        <v>15</v>
      </c>
      <c r="R1" s="1" t="s">
        <v>16</v>
      </c>
    </row>
    <row r="2" spans="1:18" ht="60" customHeight="1" x14ac:dyDescent="0.25">
      <c r="A2" s="2" t="s">
        <v>966</v>
      </c>
      <c r="B2" s="7">
        <v>45447</v>
      </c>
      <c r="C2" s="6" t="str">
        <f>HYPERLINK("https://eping.wto.org/en/Search?viewData= G/TBT/N/KWT/678"," G/TBT/N/KWT/678")</f>
        <v xml:space="preserve"> G/TBT/N/KWT/678</v>
      </c>
      <c r="D2" s="6" t="s">
        <v>804</v>
      </c>
      <c r="E2" s="8" t="s">
        <v>805</v>
      </c>
      <c r="F2" s="8" t="s">
        <v>806</v>
      </c>
      <c r="G2" s="8" t="s">
        <v>807</v>
      </c>
      <c r="H2" s="6" t="s">
        <v>22</v>
      </c>
      <c r="I2" s="6" t="s">
        <v>808</v>
      </c>
      <c r="J2" s="6" t="s">
        <v>54</v>
      </c>
      <c r="K2" s="6" t="s">
        <v>22</v>
      </c>
      <c r="L2" s="6"/>
      <c r="M2" s="7">
        <v>45507</v>
      </c>
      <c r="N2" s="6" t="s">
        <v>24</v>
      </c>
      <c r="O2" s="8" t="s">
        <v>809</v>
      </c>
      <c r="P2" s="6" t="str">
        <f>HYPERLINK("https://docs.wto.org/imrd/directdoc.asp?DDFDocuments/t/G/TBTN24/KWT678.DOCX", "https://docs.wto.org/imrd/directdoc.asp?DDFDocuments/t/G/TBTN24/KWT678.DOCX")</f>
        <v>https://docs.wto.org/imrd/directdoc.asp?DDFDocuments/t/G/TBTN24/KWT678.DOCX</v>
      </c>
      <c r="Q2" s="6" t="str">
        <f>HYPERLINK("https://docs.wto.org/imrd/directdoc.asp?DDFDocuments/u/G/TBTN24/KWT678.DOCX", "https://docs.wto.org/imrd/directdoc.asp?DDFDocuments/u/G/TBTN24/KWT678.DOCX")</f>
        <v>https://docs.wto.org/imrd/directdoc.asp?DDFDocuments/u/G/TBTN24/KWT678.DOCX</v>
      </c>
      <c r="R2" s="6" t="str">
        <f>HYPERLINK("https://docs.wto.org/imrd/directdoc.asp?DDFDocuments/v/G/TBTN24/KWT678.DOCX", "https://docs.wto.org/imrd/directdoc.asp?DDFDocuments/v/G/TBTN24/KWT678.DOCX")</f>
        <v>https://docs.wto.org/imrd/directdoc.asp?DDFDocuments/v/G/TBTN24/KWT678.DOCX</v>
      </c>
    </row>
    <row r="3" spans="1:18" ht="60" customHeight="1" x14ac:dyDescent="0.25">
      <c r="A3" s="2" t="s">
        <v>886</v>
      </c>
      <c r="B3" s="7">
        <v>45463</v>
      </c>
      <c r="C3" s="6" t="str">
        <f>HYPERLINK("https://eping.wto.org/en/Search?viewData= G/TBT/N/ZAF/258"," G/TBT/N/ZAF/258")</f>
        <v xml:space="preserve"> G/TBT/N/ZAF/258</v>
      </c>
      <c r="D3" s="6" t="s">
        <v>298</v>
      </c>
      <c r="E3" s="8" t="s">
        <v>311</v>
      </c>
      <c r="F3" s="8" t="s">
        <v>312</v>
      </c>
      <c r="G3" s="8" t="s">
        <v>313</v>
      </c>
      <c r="H3" s="6" t="s">
        <v>314</v>
      </c>
      <c r="I3" s="6" t="s">
        <v>303</v>
      </c>
      <c r="J3" s="6" t="s">
        <v>304</v>
      </c>
      <c r="K3" s="6" t="s">
        <v>63</v>
      </c>
      <c r="L3" s="6"/>
      <c r="M3" s="7">
        <v>45523</v>
      </c>
      <c r="N3" s="6" t="s">
        <v>24</v>
      </c>
      <c r="O3" s="8" t="s">
        <v>315</v>
      </c>
      <c r="P3" s="6" t="str">
        <f>HYPERLINK("https://docs.wto.org/imrd/directdoc.asp?DDFDocuments/t/G/TBTN24/ZAF258.DOCX", "https://docs.wto.org/imrd/directdoc.asp?DDFDocuments/t/G/TBTN24/ZAF258.DOCX")</f>
        <v>https://docs.wto.org/imrd/directdoc.asp?DDFDocuments/t/G/TBTN24/ZAF258.DOCX</v>
      </c>
      <c r="Q3" s="6" t="str">
        <f>HYPERLINK("https://docs.wto.org/imrd/directdoc.asp?DDFDocuments/u/G/TBTN24/ZAF258.DOCX", "https://docs.wto.org/imrd/directdoc.asp?DDFDocuments/u/G/TBTN24/ZAF258.DOCX")</f>
        <v>https://docs.wto.org/imrd/directdoc.asp?DDFDocuments/u/G/TBTN24/ZAF258.DOCX</v>
      </c>
      <c r="R3" s="6" t="str">
        <f>HYPERLINK("https://docs.wto.org/imrd/directdoc.asp?DDFDocuments/v/G/TBTN24/ZAF258.DOCX", "https://docs.wto.org/imrd/directdoc.asp?DDFDocuments/v/G/TBTN24/ZAF258.DOCX")</f>
        <v>https://docs.wto.org/imrd/directdoc.asp?DDFDocuments/v/G/TBTN24/ZAF258.DOCX</v>
      </c>
    </row>
    <row r="4" spans="1:18" ht="60" customHeight="1" x14ac:dyDescent="0.25">
      <c r="A4" s="2" t="s">
        <v>940</v>
      </c>
      <c r="B4" s="7">
        <v>45454</v>
      </c>
      <c r="C4" s="6" t="str">
        <f>HYPERLINK("https://eping.wto.org/en/Search?viewData= G/TBT/N/BDI/483, G/TBT/N/KEN/1631, G/TBT/N/RWA/1030, G/TBT/N/TZA/1140, G/TBT/N/UGA/1942"," G/TBT/N/BDI/483, G/TBT/N/KEN/1631, G/TBT/N/RWA/1030, G/TBT/N/TZA/1140, G/TBT/N/UGA/1942")</f>
        <v xml:space="preserve"> G/TBT/N/BDI/483, G/TBT/N/KEN/1631, G/TBT/N/RWA/1030, G/TBT/N/TZA/1140, G/TBT/N/UGA/1942</v>
      </c>
      <c r="D4" s="6" t="s">
        <v>65</v>
      </c>
      <c r="E4" s="8" t="s">
        <v>626</v>
      </c>
      <c r="F4" s="8" t="s">
        <v>627</v>
      </c>
      <c r="G4" s="8" t="s">
        <v>628</v>
      </c>
      <c r="H4" s="6" t="s">
        <v>629</v>
      </c>
      <c r="I4" s="6" t="s">
        <v>630</v>
      </c>
      <c r="J4" s="6" t="s">
        <v>631</v>
      </c>
      <c r="K4" s="6" t="s">
        <v>22</v>
      </c>
      <c r="L4" s="6"/>
      <c r="M4" s="7">
        <v>45514</v>
      </c>
      <c r="N4" s="6" t="s">
        <v>24</v>
      </c>
      <c r="O4" s="8" t="s">
        <v>632</v>
      </c>
      <c r="P4" s="6" t="str">
        <f>HYPERLINK("https://docs.wto.org/imrd/directdoc.asp?DDFDocuments/t/G/TBTN24/BDI483.DOCX", "https://docs.wto.org/imrd/directdoc.asp?DDFDocuments/t/G/TBTN24/BDI483.DOCX")</f>
        <v>https://docs.wto.org/imrd/directdoc.asp?DDFDocuments/t/G/TBTN24/BDI483.DOCX</v>
      </c>
      <c r="Q4" s="6" t="str">
        <f>HYPERLINK("https://docs.wto.org/imrd/directdoc.asp?DDFDocuments/u/G/TBTN24/BDI483.DOCX", "https://docs.wto.org/imrd/directdoc.asp?DDFDocuments/u/G/TBTN24/BDI483.DOCX")</f>
        <v>https://docs.wto.org/imrd/directdoc.asp?DDFDocuments/u/G/TBTN24/BDI483.DOCX</v>
      </c>
      <c r="R4" s="6" t="str">
        <f>HYPERLINK("https://docs.wto.org/imrd/directdoc.asp?DDFDocuments/v/G/TBTN24/BDI483.DOCX", "https://docs.wto.org/imrd/directdoc.asp?DDFDocuments/v/G/TBTN24/BDI483.DOCX")</f>
        <v>https://docs.wto.org/imrd/directdoc.asp?DDFDocuments/v/G/TBTN24/BDI483.DOCX</v>
      </c>
    </row>
    <row r="5" spans="1:18" ht="60" customHeight="1" x14ac:dyDescent="0.25">
      <c r="A5" s="2" t="s">
        <v>940</v>
      </c>
      <c r="B5" s="7">
        <v>45454</v>
      </c>
      <c r="C5" s="6" t="str">
        <f>HYPERLINK("https://eping.wto.org/en/Search?viewData= G/TBT/N/BDI/483, G/TBT/N/KEN/1631, G/TBT/N/RWA/1030, G/TBT/N/TZA/1140, G/TBT/N/UGA/1942"," G/TBT/N/BDI/483, G/TBT/N/KEN/1631, G/TBT/N/RWA/1030, G/TBT/N/TZA/1140, G/TBT/N/UGA/1942")</f>
        <v xml:space="preserve"> G/TBT/N/BDI/483, G/TBT/N/KEN/1631, G/TBT/N/RWA/1030, G/TBT/N/TZA/1140, G/TBT/N/UGA/1942</v>
      </c>
      <c r="D5" s="6" t="s">
        <v>79</v>
      </c>
      <c r="E5" s="8" t="s">
        <v>626</v>
      </c>
      <c r="F5" s="8" t="s">
        <v>627</v>
      </c>
      <c r="G5" s="8" t="s">
        <v>628</v>
      </c>
      <c r="H5" s="6" t="s">
        <v>629</v>
      </c>
      <c r="I5" s="6" t="s">
        <v>630</v>
      </c>
      <c r="J5" s="6" t="s">
        <v>631</v>
      </c>
      <c r="K5" s="6" t="s">
        <v>22</v>
      </c>
      <c r="L5" s="6"/>
      <c r="M5" s="7">
        <v>45514</v>
      </c>
      <c r="N5" s="6" t="s">
        <v>24</v>
      </c>
      <c r="O5" s="8" t="s">
        <v>632</v>
      </c>
      <c r="P5" s="6" t="str">
        <f>HYPERLINK("https://docs.wto.org/imrd/directdoc.asp?DDFDocuments/t/G/TBTN24/BDI483.DOCX", "https://docs.wto.org/imrd/directdoc.asp?DDFDocuments/t/G/TBTN24/BDI483.DOCX")</f>
        <v>https://docs.wto.org/imrd/directdoc.asp?DDFDocuments/t/G/TBTN24/BDI483.DOCX</v>
      </c>
      <c r="Q5" s="6" t="str">
        <f>HYPERLINK("https://docs.wto.org/imrd/directdoc.asp?DDFDocuments/u/G/TBTN24/BDI483.DOCX", "https://docs.wto.org/imrd/directdoc.asp?DDFDocuments/u/G/TBTN24/BDI483.DOCX")</f>
        <v>https://docs.wto.org/imrd/directdoc.asp?DDFDocuments/u/G/TBTN24/BDI483.DOCX</v>
      </c>
      <c r="R5" s="6" t="str">
        <f>HYPERLINK("https://docs.wto.org/imrd/directdoc.asp?DDFDocuments/v/G/TBTN24/BDI483.DOCX", "https://docs.wto.org/imrd/directdoc.asp?DDFDocuments/v/G/TBTN24/BDI483.DOCX")</f>
        <v>https://docs.wto.org/imrd/directdoc.asp?DDFDocuments/v/G/TBTN24/BDI483.DOCX</v>
      </c>
    </row>
    <row r="6" spans="1:18" ht="60" customHeight="1" x14ac:dyDescent="0.25">
      <c r="A6" s="2" t="s">
        <v>887</v>
      </c>
      <c r="B6" s="7">
        <v>45463</v>
      </c>
      <c r="C6" s="6" t="str">
        <f>HYPERLINK("https://eping.wto.org/en/Search?viewData= G/TBT/N/RWA/1032"," G/TBT/N/RWA/1032")</f>
        <v xml:space="preserve"> G/TBT/N/RWA/1032</v>
      </c>
      <c r="D6" s="6" t="s">
        <v>79</v>
      </c>
      <c r="E6" s="8" t="s">
        <v>316</v>
      </c>
      <c r="F6" s="8" t="s">
        <v>317</v>
      </c>
      <c r="G6" s="8" t="s">
        <v>318</v>
      </c>
      <c r="H6" s="6" t="s">
        <v>22</v>
      </c>
      <c r="I6" s="6" t="s">
        <v>319</v>
      </c>
      <c r="J6" s="6" t="s">
        <v>281</v>
      </c>
      <c r="K6" s="6" t="s">
        <v>63</v>
      </c>
      <c r="L6" s="6"/>
      <c r="M6" s="7">
        <v>45523</v>
      </c>
      <c r="N6" s="6" t="s">
        <v>24</v>
      </c>
      <c r="O6" s="8" t="s">
        <v>320</v>
      </c>
      <c r="P6" s="6" t="str">
        <f>HYPERLINK("https://docs.wto.org/imrd/directdoc.asp?DDFDocuments/t/G/TBTN24/RWA1032.DOCX", "https://docs.wto.org/imrd/directdoc.asp?DDFDocuments/t/G/TBTN24/RWA1032.DOCX")</f>
        <v>https://docs.wto.org/imrd/directdoc.asp?DDFDocuments/t/G/TBTN24/RWA1032.DOCX</v>
      </c>
      <c r="Q6" s="6" t="str">
        <f>HYPERLINK("https://docs.wto.org/imrd/directdoc.asp?DDFDocuments/u/G/TBTN24/RWA1032.DOCX", "https://docs.wto.org/imrd/directdoc.asp?DDFDocuments/u/G/TBTN24/RWA1032.DOCX")</f>
        <v>https://docs.wto.org/imrd/directdoc.asp?DDFDocuments/u/G/TBTN24/RWA1032.DOCX</v>
      </c>
      <c r="R6" s="6" t="str">
        <f>HYPERLINK("https://docs.wto.org/imrd/directdoc.asp?DDFDocuments/v/G/TBTN24/RWA1032.DOCX", "https://docs.wto.org/imrd/directdoc.asp?DDFDocuments/v/G/TBTN24/RWA1032.DOCX")</f>
        <v>https://docs.wto.org/imrd/directdoc.asp?DDFDocuments/v/G/TBTN24/RWA1032.DOCX</v>
      </c>
    </row>
    <row r="7" spans="1:18" ht="60" customHeight="1" x14ac:dyDescent="0.25">
      <c r="A7" s="2" t="s">
        <v>880</v>
      </c>
      <c r="B7" s="7">
        <v>45463</v>
      </c>
      <c r="C7" s="6" t="str">
        <f>HYPERLINK("https://eping.wto.org/en/Search?viewData= G/TBT/N/RWA/1033"," G/TBT/N/RWA/1033")</f>
        <v xml:space="preserve"> G/TBT/N/RWA/1033</v>
      </c>
      <c r="D7" s="6" t="s">
        <v>79</v>
      </c>
      <c r="E7" s="8" t="s">
        <v>276</v>
      </c>
      <c r="F7" s="8" t="s">
        <v>277</v>
      </c>
      <c r="G7" s="8" t="s">
        <v>278</v>
      </c>
      <c r="H7" s="6" t="s">
        <v>279</v>
      </c>
      <c r="I7" s="6" t="s">
        <v>280</v>
      </c>
      <c r="J7" s="6" t="s">
        <v>281</v>
      </c>
      <c r="K7" s="6" t="s">
        <v>63</v>
      </c>
      <c r="L7" s="6"/>
      <c r="M7" s="7">
        <v>45523</v>
      </c>
      <c r="N7" s="6" t="s">
        <v>24</v>
      </c>
      <c r="O7" s="8" t="s">
        <v>282</v>
      </c>
      <c r="P7" s="6" t="str">
        <f>HYPERLINK("https://docs.wto.org/imrd/directdoc.asp?DDFDocuments/t/G/TBTN24/RWA1033.DOCX", "https://docs.wto.org/imrd/directdoc.asp?DDFDocuments/t/G/TBTN24/RWA1033.DOCX")</f>
        <v>https://docs.wto.org/imrd/directdoc.asp?DDFDocuments/t/G/TBTN24/RWA1033.DOCX</v>
      </c>
      <c r="Q7" s="6" t="str">
        <f>HYPERLINK("https://docs.wto.org/imrd/directdoc.asp?DDFDocuments/u/G/TBTN24/RWA1033.DOCX", "https://docs.wto.org/imrd/directdoc.asp?DDFDocuments/u/G/TBTN24/RWA1033.DOCX")</f>
        <v>https://docs.wto.org/imrd/directdoc.asp?DDFDocuments/u/G/TBTN24/RWA1033.DOCX</v>
      </c>
      <c r="R7" s="6" t="str">
        <f>HYPERLINK("https://docs.wto.org/imrd/directdoc.asp?DDFDocuments/v/G/TBTN24/RWA1033.DOCX", "https://docs.wto.org/imrd/directdoc.asp?DDFDocuments/v/G/TBTN24/RWA1033.DOCX")</f>
        <v>https://docs.wto.org/imrd/directdoc.asp?DDFDocuments/v/G/TBTN24/RWA1033.DOCX</v>
      </c>
    </row>
    <row r="8" spans="1:18" ht="60" customHeight="1" x14ac:dyDescent="0.25">
      <c r="A8" s="2" t="s">
        <v>905</v>
      </c>
      <c r="B8" s="7">
        <v>45461</v>
      </c>
      <c r="C8" s="6" t="str">
        <f>HYPERLINK("https://eping.wto.org/en/Search?viewData= G/TBT/N/ECU/538"," G/TBT/N/ECU/538")</f>
        <v xml:space="preserve"> G/TBT/N/ECU/538</v>
      </c>
      <c r="D8" s="6" t="s">
        <v>17</v>
      </c>
      <c r="E8" s="8" t="s">
        <v>410</v>
      </c>
      <c r="F8" s="8" t="s">
        <v>411</v>
      </c>
      <c r="G8" s="8" t="s">
        <v>412</v>
      </c>
      <c r="H8" s="6" t="s">
        <v>413</v>
      </c>
      <c r="I8" s="6" t="s">
        <v>414</v>
      </c>
      <c r="J8" s="6" t="s">
        <v>23</v>
      </c>
      <c r="K8" s="6" t="s">
        <v>22</v>
      </c>
      <c r="L8" s="6"/>
      <c r="M8" s="7">
        <v>45521</v>
      </c>
      <c r="N8" s="6" t="s">
        <v>24</v>
      </c>
      <c r="O8" s="8" t="s">
        <v>415</v>
      </c>
      <c r="P8" s="6" t="str">
        <f>HYPERLINK("https://docs.wto.org/imrd/directdoc.asp?DDFDocuments/t/G/TBTN24/ECU538.DOCX", "https://docs.wto.org/imrd/directdoc.asp?DDFDocuments/t/G/TBTN24/ECU538.DOCX")</f>
        <v>https://docs.wto.org/imrd/directdoc.asp?DDFDocuments/t/G/TBTN24/ECU538.DOCX</v>
      </c>
      <c r="Q8" s="6" t="str">
        <f>HYPERLINK("https://docs.wto.org/imrd/directdoc.asp?DDFDocuments/u/G/TBTN24/ECU538.DOCX", "https://docs.wto.org/imrd/directdoc.asp?DDFDocuments/u/G/TBTN24/ECU538.DOCX")</f>
        <v>https://docs.wto.org/imrd/directdoc.asp?DDFDocuments/u/G/TBTN24/ECU538.DOCX</v>
      </c>
      <c r="R8" s="6" t="str">
        <f>HYPERLINK("https://docs.wto.org/imrd/directdoc.asp?DDFDocuments/v/G/TBTN24/ECU538.DOCX", "https://docs.wto.org/imrd/directdoc.asp?DDFDocuments/v/G/TBTN24/ECU538.DOCX")</f>
        <v>https://docs.wto.org/imrd/directdoc.asp?DDFDocuments/v/G/TBTN24/ECU538.DOCX</v>
      </c>
    </row>
    <row r="9" spans="1:18" ht="60" customHeight="1" x14ac:dyDescent="0.25">
      <c r="A9" s="2" t="s">
        <v>957</v>
      </c>
      <c r="B9" s="7">
        <v>45449</v>
      </c>
      <c r="C9" s="6" t="str">
        <f>HYPERLINK("https://eping.wto.org/en/Search?viewData= G/TBT/N/BHR/699"," G/TBT/N/BHR/699")</f>
        <v xml:space="preserve"> G/TBT/N/BHR/699</v>
      </c>
      <c r="D9" s="6" t="s">
        <v>727</v>
      </c>
      <c r="E9" s="8" t="s">
        <v>728</v>
      </c>
      <c r="F9" s="8" t="s">
        <v>729</v>
      </c>
      <c r="G9" s="8" t="s">
        <v>730</v>
      </c>
      <c r="H9" s="6" t="s">
        <v>22</v>
      </c>
      <c r="I9" s="6" t="s">
        <v>731</v>
      </c>
      <c r="J9" s="6" t="s">
        <v>732</v>
      </c>
      <c r="K9" s="6" t="s">
        <v>22</v>
      </c>
      <c r="L9" s="6"/>
      <c r="M9" s="7">
        <v>45509</v>
      </c>
      <c r="N9" s="6" t="s">
        <v>24</v>
      </c>
      <c r="O9" s="8" t="s">
        <v>733</v>
      </c>
      <c r="P9" s="6" t="str">
        <f>HYPERLINK("https://docs.wto.org/imrd/directdoc.asp?DDFDocuments/t/G/TBTN24/BHR699.DOCX", "https://docs.wto.org/imrd/directdoc.asp?DDFDocuments/t/G/TBTN24/BHR699.DOCX")</f>
        <v>https://docs.wto.org/imrd/directdoc.asp?DDFDocuments/t/G/TBTN24/BHR699.DOCX</v>
      </c>
      <c r="Q9" s="6" t="str">
        <f>HYPERLINK("https://docs.wto.org/imrd/directdoc.asp?DDFDocuments/u/G/TBTN24/BHR699.DOCX", "https://docs.wto.org/imrd/directdoc.asp?DDFDocuments/u/G/TBTN24/BHR699.DOCX")</f>
        <v>https://docs.wto.org/imrd/directdoc.asp?DDFDocuments/u/G/TBTN24/BHR699.DOCX</v>
      </c>
      <c r="R9" s="6" t="str">
        <f>HYPERLINK("https://docs.wto.org/imrd/directdoc.asp?DDFDocuments/v/G/TBTN24/BHR699.DOCX", "https://docs.wto.org/imrd/directdoc.asp?DDFDocuments/v/G/TBTN24/BHR699.DOCX")</f>
        <v>https://docs.wto.org/imrd/directdoc.asp?DDFDocuments/v/G/TBTN24/BHR699.DOCX</v>
      </c>
    </row>
    <row r="10" spans="1:18" ht="60" customHeight="1" x14ac:dyDescent="0.25">
      <c r="A10" s="8" t="s">
        <v>876</v>
      </c>
      <c r="B10" s="7">
        <v>45464</v>
      </c>
      <c r="C10" s="6" t="str">
        <f>HYPERLINK("https://eping.wto.org/en/Search?viewData= G/TBT/N/JPN/814"," G/TBT/N/JPN/814")</f>
        <v xml:space="preserve"> G/TBT/N/JPN/814</v>
      </c>
      <c r="D10" s="6" t="s">
        <v>110</v>
      </c>
      <c r="E10" s="8" t="s">
        <v>246</v>
      </c>
      <c r="F10" s="8" t="s">
        <v>247</v>
      </c>
      <c r="G10" s="8" t="s">
        <v>248</v>
      </c>
      <c r="H10" s="6" t="s">
        <v>249</v>
      </c>
      <c r="I10" s="6" t="s">
        <v>22</v>
      </c>
      <c r="J10" s="6" t="s">
        <v>114</v>
      </c>
      <c r="K10" s="6" t="s">
        <v>22</v>
      </c>
      <c r="L10" s="6"/>
      <c r="M10" s="7">
        <v>45524</v>
      </c>
      <c r="N10" s="6" t="s">
        <v>24</v>
      </c>
      <c r="O10" s="8" t="s">
        <v>250</v>
      </c>
      <c r="P10" s="6" t="str">
        <f>HYPERLINK("https://docs.wto.org/imrd/directdoc.asp?DDFDocuments/t/G/TBTN24/JPN814.DOCX", "https://docs.wto.org/imrd/directdoc.asp?DDFDocuments/t/G/TBTN24/JPN814.DOCX")</f>
        <v>https://docs.wto.org/imrd/directdoc.asp?DDFDocuments/t/G/TBTN24/JPN814.DOCX</v>
      </c>
      <c r="Q10" s="6" t="str">
        <f>HYPERLINK("https://docs.wto.org/imrd/directdoc.asp?DDFDocuments/u/G/TBTN24/JPN814.DOCX", "https://docs.wto.org/imrd/directdoc.asp?DDFDocuments/u/G/TBTN24/JPN814.DOCX")</f>
        <v>https://docs.wto.org/imrd/directdoc.asp?DDFDocuments/u/G/TBTN24/JPN814.DOCX</v>
      </c>
      <c r="R10" s="6" t="str">
        <f>HYPERLINK("https://docs.wto.org/imrd/directdoc.asp?DDFDocuments/v/G/TBTN24/JPN814.DOCX", "https://docs.wto.org/imrd/directdoc.asp?DDFDocuments/v/G/TBTN24/JPN814.DOCX")</f>
        <v>https://docs.wto.org/imrd/directdoc.asp?DDFDocuments/v/G/TBTN24/JPN814.DOCX</v>
      </c>
    </row>
    <row r="11" spans="1:18" ht="60" customHeight="1" x14ac:dyDescent="0.25">
      <c r="A11" s="2" t="s">
        <v>968</v>
      </c>
      <c r="B11" s="7">
        <v>45447</v>
      </c>
      <c r="C11" s="6" t="str">
        <f>HYPERLINK("https://eping.wto.org/en/Search?viewData= G/TBT/N/EU/1067"," G/TBT/N/EU/1067")</f>
        <v xml:space="preserve"> G/TBT/N/EU/1067</v>
      </c>
      <c r="D11" s="6" t="s">
        <v>72</v>
      </c>
      <c r="E11" s="8" t="s">
        <v>815</v>
      </c>
      <c r="F11" s="8" t="s">
        <v>816</v>
      </c>
      <c r="G11" s="8" t="s">
        <v>817</v>
      </c>
      <c r="H11" s="6" t="s">
        <v>818</v>
      </c>
      <c r="I11" s="6" t="s">
        <v>819</v>
      </c>
      <c r="J11" s="6" t="s">
        <v>677</v>
      </c>
      <c r="K11" s="6" t="s">
        <v>63</v>
      </c>
      <c r="L11" s="6"/>
      <c r="M11" s="7">
        <v>45507</v>
      </c>
      <c r="N11" s="6" t="s">
        <v>24</v>
      </c>
      <c r="O11" s="8" t="s">
        <v>820</v>
      </c>
      <c r="P11" s="6" t="str">
        <f>HYPERLINK("https://docs.wto.org/imrd/directdoc.asp?DDFDocuments/t/G/TBTN24/EU1067.DOCX", "https://docs.wto.org/imrd/directdoc.asp?DDFDocuments/t/G/TBTN24/EU1067.DOCX")</f>
        <v>https://docs.wto.org/imrd/directdoc.asp?DDFDocuments/t/G/TBTN24/EU1067.DOCX</v>
      </c>
      <c r="Q11" s="6" t="str">
        <f>HYPERLINK("https://docs.wto.org/imrd/directdoc.asp?DDFDocuments/u/G/TBTN24/EU1067.DOCX", "https://docs.wto.org/imrd/directdoc.asp?DDFDocuments/u/G/TBTN24/EU1067.DOCX")</f>
        <v>https://docs.wto.org/imrd/directdoc.asp?DDFDocuments/u/G/TBTN24/EU1067.DOCX</v>
      </c>
      <c r="R11" s="6" t="str">
        <f>HYPERLINK("https://docs.wto.org/imrd/directdoc.asp?DDFDocuments/v/G/TBTN24/EU1067.DOCX", "https://docs.wto.org/imrd/directdoc.asp?DDFDocuments/v/G/TBTN24/EU1067.DOCX")</f>
        <v>https://docs.wto.org/imrd/directdoc.asp?DDFDocuments/v/G/TBTN24/EU1067.DOCX</v>
      </c>
    </row>
    <row r="12" spans="1:18" ht="60" customHeight="1" x14ac:dyDescent="0.25">
      <c r="A12" s="2" t="s">
        <v>971</v>
      </c>
      <c r="B12" s="7">
        <v>45447</v>
      </c>
      <c r="C12" s="6" t="str">
        <f>HYPERLINK("https://eping.wto.org/en/Search?viewData= G/TBT/N/KWT/679"," G/TBT/N/KWT/679")</f>
        <v xml:space="preserve"> G/TBT/N/KWT/679</v>
      </c>
      <c r="D12" s="6" t="s">
        <v>804</v>
      </c>
      <c r="E12" s="8" t="s">
        <v>833</v>
      </c>
      <c r="F12" s="8" t="s">
        <v>834</v>
      </c>
      <c r="G12" s="8" t="s">
        <v>835</v>
      </c>
      <c r="H12" s="6" t="s">
        <v>22</v>
      </c>
      <c r="I12" s="6" t="s">
        <v>458</v>
      </c>
      <c r="J12" s="6" t="s">
        <v>54</v>
      </c>
      <c r="K12" s="6" t="s">
        <v>22</v>
      </c>
      <c r="L12" s="6"/>
      <c r="M12" s="7">
        <v>45507</v>
      </c>
      <c r="N12" s="6" t="s">
        <v>24</v>
      </c>
      <c r="O12" s="8" t="s">
        <v>836</v>
      </c>
      <c r="P12" s="6" t="str">
        <f>HYPERLINK("https://docs.wto.org/imrd/directdoc.asp?DDFDocuments/t/G/TBTN24/KWT679.DOCX", "https://docs.wto.org/imrd/directdoc.asp?DDFDocuments/t/G/TBTN24/KWT679.DOCX")</f>
        <v>https://docs.wto.org/imrd/directdoc.asp?DDFDocuments/t/G/TBTN24/KWT679.DOCX</v>
      </c>
      <c r="Q12" s="6" t="str">
        <f>HYPERLINK("https://docs.wto.org/imrd/directdoc.asp?DDFDocuments/u/G/TBTN24/KWT679.DOCX", "https://docs.wto.org/imrd/directdoc.asp?DDFDocuments/u/G/TBTN24/KWT679.DOCX")</f>
        <v>https://docs.wto.org/imrd/directdoc.asp?DDFDocuments/u/G/TBTN24/KWT679.DOCX</v>
      </c>
      <c r="R12" s="6" t="str">
        <f>HYPERLINK("https://docs.wto.org/imrd/directdoc.asp?DDFDocuments/v/G/TBTN24/KWT679.DOCX", "https://docs.wto.org/imrd/directdoc.asp?DDFDocuments/v/G/TBTN24/KWT679.DOCX")</f>
        <v>https://docs.wto.org/imrd/directdoc.asp?DDFDocuments/v/G/TBTN24/KWT679.DOCX</v>
      </c>
    </row>
    <row r="13" spans="1:18" ht="60" customHeight="1" x14ac:dyDescent="0.25">
      <c r="A13" s="8" t="s">
        <v>923</v>
      </c>
      <c r="B13" s="7">
        <v>45457</v>
      </c>
      <c r="C13" s="6" t="str">
        <f>HYPERLINK("https://eping.wto.org/en/Search?viewData= G/TBT/N/TPKM/543"," G/TBT/N/TPKM/543")</f>
        <v xml:space="preserve"> G/TBT/N/TPKM/543</v>
      </c>
      <c r="D13" s="6" t="s">
        <v>530</v>
      </c>
      <c r="E13" s="8" t="s">
        <v>531</v>
      </c>
      <c r="F13" s="8" t="s">
        <v>532</v>
      </c>
      <c r="G13" s="8" t="s">
        <v>533</v>
      </c>
      <c r="H13" s="6" t="s">
        <v>534</v>
      </c>
      <c r="I13" s="6" t="s">
        <v>535</v>
      </c>
      <c r="J13" s="6" t="s">
        <v>54</v>
      </c>
      <c r="K13" s="6" t="s">
        <v>22</v>
      </c>
      <c r="L13" s="6"/>
      <c r="M13" s="7">
        <v>45517</v>
      </c>
      <c r="N13" s="6" t="s">
        <v>24</v>
      </c>
      <c r="O13" s="8" t="s">
        <v>536</v>
      </c>
      <c r="P13" s="6" t="str">
        <f>HYPERLINK("https://docs.wto.org/imrd/directdoc.asp?DDFDocuments/t/G/TBTN24/TPKM543.DOCX", "https://docs.wto.org/imrd/directdoc.asp?DDFDocuments/t/G/TBTN24/TPKM543.DOCX")</f>
        <v>https://docs.wto.org/imrd/directdoc.asp?DDFDocuments/t/G/TBTN24/TPKM543.DOCX</v>
      </c>
      <c r="Q13" s="6" t="str">
        <f>HYPERLINK("https://docs.wto.org/imrd/directdoc.asp?DDFDocuments/u/G/TBTN24/TPKM543.DOCX", "https://docs.wto.org/imrd/directdoc.asp?DDFDocuments/u/G/TBTN24/TPKM543.DOCX")</f>
        <v>https://docs.wto.org/imrd/directdoc.asp?DDFDocuments/u/G/TBTN24/TPKM543.DOCX</v>
      </c>
      <c r="R13" s="6" t="str">
        <f>HYPERLINK("https://docs.wto.org/imrd/directdoc.asp?DDFDocuments/v/G/TBTN24/TPKM543.DOCX", "https://docs.wto.org/imrd/directdoc.asp?DDFDocuments/v/G/TBTN24/TPKM543.DOCX")</f>
        <v>https://docs.wto.org/imrd/directdoc.asp?DDFDocuments/v/G/TBTN24/TPKM543.DOCX</v>
      </c>
    </row>
    <row r="14" spans="1:18" ht="60" customHeight="1" x14ac:dyDescent="0.25">
      <c r="A14" s="2" t="s">
        <v>879</v>
      </c>
      <c r="B14" s="7">
        <v>45464</v>
      </c>
      <c r="C14" s="6" t="str">
        <f>HYPERLINK("https://eping.wto.org/en/Search?viewData= G/TBT/N/BRA/1550"," G/TBT/N/BRA/1550")</f>
        <v xml:space="preserve"> G/TBT/N/BRA/1550</v>
      </c>
      <c r="D14" s="6" t="s">
        <v>173</v>
      </c>
      <c r="E14" s="8" t="s">
        <v>269</v>
      </c>
      <c r="F14" s="8" t="s">
        <v>270</v>
      </c>
      <c r="G14" s="8" t="s">
        <v>271</v>
      </c>
      <c r="H14" s="6" t="s">
        <v>272</v>
      </c>
      <c r="I14" s="6" t="s">
        <v>273</v>
      </c>
      <c r="J14" s="6" t="s">
        <v>274</v>
      </c>
      <c r="K14" s="6" t="s">
        <v>22</v>
      </c>
      <c r="L14" s="6"/>
      <c r="M14" s="7">
        <v>45509</v>
      </c>
      <c r="N14" s="6" t="s">
        <v>24</v>
      </c>
      <c r="O14" s="8" t="s">
        <v>275</v>
      </c>
      <c r="P14" s="6" t="str">
        <f>HYPERLINK("https://docs.wto.org/imrd/directdoc.asp?DDFDocuments/t/G/TBTN24/BRA1550.DOCX", "https://docs.wto.org/imrd/directdoc.asp?DDFDocuments/t/G/TBTN24/BRA1550.DOCX")</f>
        <v>https://docs.wto.org/imrd/directdoc.asp?DDFDocuments/t/G/TBTN24/BRA1550.DOCX</v>
      </c>
      <c r="Q14" s="6" t="str">
        <f>HYPERLINK("https://docs.wto.org/imrd/directdoc.asp?DDFDocuments/u/G/TBTN24/BRA1550.DOCX", "https://docs.wto.org/imrd/directdoc.asp?DDFDocuments/u/G/TBTN24/BRA1550.DOCX")</f>
        <v>https://docs.wto.org/imrd/directdoc.asp?DDFDocuments/u/G/TBTN24/BRA1550.DOCX</v>
      </c>
      <c r="R14" s="6" t="str">
        <f>HYPERLINK("https://docs.wto.org/imrd/directdoc.asp?DDFDocuments/v/G/TBTN24/BRA1550.DOCX", "https://docs.wto.org/imrd/directdoc.asp?DDFDocuments/v/G/TBTN24/BRA1550.DOCX")</f>
        <v>https://docs.wto.org/imrd/directdoc.asp?DDFDocuments/v/G/TBTN24/BRA1550.DOCX</v>
      </c>
    </row>
    <row r="15" spans="1:18" ht="60" customHeight="1" x14ac:dyDescent="0.25">
      <c r="A15" s="2" t="s">
        <v>910</v>
      </c>
      <c r="B15" s="7">
        <v>45461</v>
      </c>
      <c r="C15" s="6" t="str">
        <f>HYPERLINK("https://eping.wto.org/en/Search?viewData= G/TBT/N/EU/1069"," G/TBT/N/EU/1069")</f>
        <v xml:space="preserve"> G/TBT/N/EU/1069</v>
      </c>
      <c r="D15" s="6" t="s">
        <v>72</v>
      </c>
      <c r="E15" s="8" t="s">
        <v>440</v>
      </c>
      <c r="F15" s="8" t="s">
        <v>441</v>
      </c>
      <c r="G15" s="8" t="s">
        <v>442</v>
      </c>
      <c r="H15" s="6" t="s">
        <v>22</v>
      </c>
      <c r="I15" s="6" t="s">
        <v>443</v>
      </c>
      <c r="J15" s="6" t="s">
        <v>444</v>
      </c>
      <c r="K15" s="6" t="s">
        <v>146</v>
      </c>
      <c r="L15" s="6"/>
      <c r="M15" s="7">
        <v>45521</v>
      </c>
      <c r="N15" s="6" t="s">
        <v>24</v>
      </c>
      <c r="O15" s="8" t="s">
        <v>445</v>
      </c>
      <c r="P15" s="6" t="str">
        <f>HYPERLINK("https://docs.wto.org/imrd/directdoc.asp?DDFDocuments/t/G/TBTN24/EU1069.DOCX", "https://docs.wto.org/imrd/directdoc.asp?DDFDocuments/t/G/TBTN24/EU1069.DOCX")</f>
        <v>https://docs.wto.org/imrd/directdoc.asp?DDFDocuments/t/G/TBTN24/EU1069.DOCX</v>
      </c>
      <c r="Q15" s="6" t="str">
        <f>HYPERLINK("https://docs.wto.org/imrd/directdoc.asp?DDFDocuments/u/G/TBTN24/EU1069.DOCX", "https://docs.wto.org/imrd/directdoc.asp?DDFDocuments/u/G/TBTN24/EU1069.DOCX")</f>
        <v>https://docs.wto.org/imrd/directdoc.asp?DDFDocuments/u/G/TBTN24/EU1069.DOCX</v>
      </c>
      <c r="R15" s="6" t="str">
        <f>HYPERLINK("https://docs.wto.org/imrd/directdoc.asp?DDFDocuments/v/G/TBTN24/EU1069.DOCX", "https://docs.wto.org/imrd/directdoc.asp?DDFDocuments/v/G/TBTN24/EU1069.DOCX")</f>
        <v>https://docs.wto.org/imrd/directdoc.asp?DDFDocuments/v/G/TBTN24/EU1069.DOCX</v>
      </c>
    </row>
    <row r="16" spans="1:18" ht="60" customHeight="1" x14ac:dyDescent="0.25">
      <c r="A16" s="2" t="s">
        <v>972</v>
      </c>
      <c r="B16" s="7">
        <v>45446</v>
      </c>
      <c r="C16" s="6" t="str">
        <f>HYPERLINK("https://eping.wto.org/en/Search?viewData= G/TBT/N/ECU/528"," G/TBT/N/ECU/528")</f>
        <v xml:space="preserve"> G/TBT/N/ECU/528</v>
      </c>
      <c r="D16" s="6" t="s">
        <v>17</v>
      </c>
      <c r="E16" s="8" t="s">
        <v>837</v>
      </c>
      <c r="F16" s="8" t="s">
        <v>838</v>
      </c>
      <c r="G16" s="8" t="s">
        <v>839</v>
      </c>
      <c r="H16" s="6" t="s">
        <v>840</v>
      </c>
      <c r="I16" s="6" t="s">
        <v>841</v>
      </c>
      <c r="J16" s="6" t="s">
        <v>749</v>
      </c>
      <c r="K16" s="6" t="s">
        <v>22</v>
      </c>
      <c r="L16" s="6"/>
      <c r="M16" s="7">
        <v>45506</v>
      </c>
      <c r="N16" s="6" t="s">
        <v>24</v>
      </c>
      <c r="O16" s="8" t="s">
        <v>842</v>
      </c>
      <c r="P16" s="6" t="str">
        <f>HYPERLINK("https://docs.wto.org/imrd/directdoc.asp?DDFDocuments/t/G/TBTN24/ECU528.DOCX", "https://docs.wto.org/imrd/directdoc.asp?DDFDocuments/t/G/TBTN24/ECU528.DOCX")</f>
        <v>https://docs.wto.org/imrd/directdoc.asp?DDFDocuments/t/G/TBTN24/ECU528.DOCX</v>
      </c>
      <c r="Q16" s="6" t="str">
        <f>HYPERLINK("https://docs.wto.org/imrd/directdoc.asp?DDFDocuments/u/G/TBTN24/ECU528.DOCX", "https://docs.wto.org/imrd/directdoc.asp?DDFDocuments/u/G/TBTN24/ECU528.DOCX")</f>
        <v>https://docs.wto.org/imrd/directdoc.asp?DDFDocuments/u/G/TBTN24/ECU528.DOCX</v>
      </c>
      <c r="R16" s="6" t="str">
        <f>HYPERLINK("https://docs.wto.org/imrd/directdoc.asp?DDFDocuments/v/G/TBTN24/ECU528.DOCX", "https://docs.wto.org/imrd/directdoc.asp?DDFDocuments/v/G/TBTN24/ECU528.DOCX")</f>
        <v>https://docs.wto.org/imrd/directdoc.asp?DDFDocuments/v/G/TBTN24/ECU528.DOCX</v>
      </c>
    </row>
    <row r="17" spans="1:18" ht="60" customHeight="1" x14ac:dyDescent="0.25">
      <c r="A17" s="2" t="s">
        <v>948</v>
      </c>
      <c r="B17" s="7">
        <v>45453</v>
      </c>
      <c r="C17" s="6" t="str">
        <f>HYPERLINK("https://eping.wto.org/en/Search?viewData= G/TBT/N/NZL/133"," G/TBT/N/NZL/133")</f>
        <v xml:space="preserve"> G/TBT/N/NZL/133</v>
      </c>
      <c r="D17" s="6" t="s">
        <v>672</v>
      </c>
      <c r="E17" s="8" t="s">
        <v>673</v>
      </c>
      <c r="F17" s="8" t="s">
        <v>674</v>
      </c>
      <c r="G17" s="8" t="s">
        <v>675</v>
      </c>
      <c r="H17" s="6" t="s">
        <v>22</v>
      </c>
      <c r="I17" s="6" t="s">
        <v>676</v>
      </c>
      <c r="J17" s="6" t="s">
        <v>677</v>
      </c>
      <c r="K17" s="6" t="s">
        <v>22</v>
      </c>
      <c r="L17" s="6"/>
      <c r="M17" s="7">
        <v>45511</v>
      </c>
      <c r="N17" s="6" t="s">
        <v>24</v>
      </c>
      <c r="O17" s="8" t="s">
        <v>678</v>
      </c>
      <c r="P17" s="6" t="str">
        <f>HYPERLINK("https://docs.wto.org/imrd/directdoc.asp?DDFDocuments/t/G/TBTN24/NZL133.DOCX", "https://docs.wto.org/imrd/directdoc.asp?DDFDocuments/t/G/TBTN24/NZL133.DOCX")</f>
        <v>https://docs.wto.org/imrd/directdoc.asp?DDFDocuments/t/G/TBTN24/NZL133.DOCX</v>
      </c>
      <c r="Q17" s="6" t="str">
        <f>HYPERLINK("https://docs.wto.org/imrd/directdoc.asp?DDFDocuments/u/G/TBTN24/NZL133.DOCX", "https://docs.wto.org/imrd/directdoc.asp?DDFDocuments/u/G/TBTN24/NZL133.DOCX")</f>
        <v>https://docs.wto.org/imrd/directdoc.asp?DDFDocuments/u/G/TBTN24/NZL133.DOCX</v>
      </c>
      <c r="R17" s="6" t="str">
        <f>HYPERLINK("https://docs.wto.org/imrd/directdoc.asp?DDFDocuments/v/G/TBTN24/NZL133.DOCX", "https://docs.wto.org/imrd/directdoc.asp?DDFDocuments/v/G/TBTN24/NZL133.DOCX")</f>
        <v>https://docs.wto.org/imrd/directdoc.asp?DDFDocuments/v/G/TBTN24/NZL133.DOCX</v>
      </c>
    </row>
    <row r="18" spans="1:18" ht="60" customHeight="1" x14ac:dyDescent="0.25">
      <c r="A18" s="2" t="s">
        <v>845</v>
      </c>
      <c r="B18" s="7">
        <v>45471</v>
      </c>
      <c r="C18" s="6" t="str">
        <f>HYPERLINK("https://eping.wto.org/en/Search?viewData= G/TBT/N/ECU/543"," G/TBT/N/ECU/543")</f>
        <v xml:space="preserve"> G/TBT/N/ECU/543</v>
      </c>
      <c r="D18" s="6" t="s">
        <v>17</v>
      </c>
      <c r="E18" s="8" t="s">
        <v>32</v>
      </c>
      <c r="F18" s="8" t="s">
        <v>33</v>
      </c>
      <c r="G18" s="8" t="s">
        <v>34</v>
      </c>
      <c r="H18" s="6" t="s">
        <v>35</v>
      </c>
      <c r="I18" s="6" t="s">
        <v>22</v>
      </c>
      <c r="J18" s="6" t="s">
        <v>23</v>
      </c>
      <c r="K18" s="6" t="s">
        <v>22</v>
      </c>
      <c r="L18" s="6"/>
      <c r="M18" s="7">
        <v>45531</v>
      </c>
      <c r="N18" s="6" t="s">
        <v>24</v>
      </c>
      <c r="O18" s="8" t="s">
        <v>36</v>
      </c>
      <c r="P18" s="6"/>
      <c r="Q18" s="6"/>
      <c r="R18" s="6" t="str">
        <f>HYPERLINK("https://docs.wto.org/imrd/directdoc.asp?DDFDocuments/v/G/TBTN24/ECU543.DOCX", "https://docs.wto.org/imrd/directdoc.asp?DDFDocuments/v/G/TBTN24/ECU543.DOCX")</f>
        <v>https://docs.wto.org/imrd/directdoc.asp?DDFDocuments/v/G/TBTN24/ECU543.DOCX</v>
      </c>
    </row>
    <row r="19" spans="1:18" ht="60" customHeight="1" x14ac:dyDescent="0.25">
      <c r="A19" s="2" t="s">
        <v>918</v>
      </c>
      <c r="B19" s="7">
        <v>45457</v>
      </c>
      <c r="C19" s="6" t="str">
        <f>HYPERLINK("https://eping.wto.org/en/Search?viewData= G/TBT/N/CHL/682"," G/TBT/N/CHL/682")</f>
        <v xml:space="preserve"> G/TBT/N/CHL/682</v>
      </c>
      <c r="D19" s="6" t="s">
        <v>136</v>
      </c>
      <c r="E19" s="8" t="s">
        <v>490</v>
      </c>
      <c r="F19" s="8" t="s">
        <v>491</v>
      </c>
      <c r="G19" s="8" t="s">
        <v>492</v>
      </c>
      <c r="H19" s="6" t="s">
        <v>22</v>
      </c>
      <c r="I19" s="6" t="s">
        <v>22</v>
      </c>
      <c r="J19" s="6" t="s">
        <v>54</v>
      </c>
      <c r="K19" s="6" t="s">
        <v>22</v>
      </c>
      <c r="L19" s="6"/>
      <c r="M19" s="7">
        <v>45517</v>
      </c>
      <c r="N19" s="6" t="s">
        <v>24</v>
      </c>
      <c r="O19" s="8" t="s">
        <v>493</v>
      </c>
      <c r="P19" s="6" t="str">
        <f>HYPERLINK("https://docs.wto.org/imrd/directdoc.asp?DDFDocuments/t/G/TBTN24/CHL682.DOCX", "https://docs.wto.org/imrd/directdoc.asp?DDFDocuments/t/G/TBTN24/CHL682.DOCX")</f>
        <v>https://docs.wto.org/imrd/directdoc.asp?DDFDocuments/t/G/TBTN24/CHL682.DOCX</v>
      </c>
      <c r="Q19" s="6" t="str">
        <f>HYPERLINK("https://docs.wto.org/imrd/directdoc.asp?DDFDocuments/u/G/TBTN24/CHL682.DOCX", "https://docs.wto.org/imrd/directdoc.asp?DDFDocuments/u/G/TBTN24/CHL682.DOCX")</f>
        <v>https://docs.wto.org/imrd/directdoc.asp?DDFDocuments/u/G/TBTN24/CHL682.DOCX</v>
      </c>
      <c r="R19" s="6" t="str">
        <f>HYPERLINK("https://docs.wto.org/imrd/directdoc.asp?DDFDocuments/v/G/TBTN24/CHL682.DOCX", "https://docs.wto.org/imrd/directdoc.asp?DDFDocuments/v/G/TBTN24/CHL682.DOCX")</f>
        <v>https://docs.wto.org/imrd/directdoc.asp?DDFDocuments/v/G/TBTN24/CHL682.DOCX</v>
      </c>
    </row>
    <row r="20" spans="1:18" ht="60" customHeight="1" x14ac:dyDescent="0.25">
      <c r="A20" s="2" t="s">
        <v>927</v>
      </c>
      <c r="B20" s="7">
        <v>45457</v>
      </c>
      <c r="C20" s="6" t="str">
        <f>HYPERLINK("https://eping.wto.org/en/Search?viewData= G/TBT/N/KOR/1214"," G/TBT/N/KOR/1214")</f>
        <v xml:space="preserve"> G/TBT/N/KOR/1214</v>
      </c>
      <c r="D20" s="6" t="s">
        <v>185</v>
      </c>
      <c r="E20" s="8" t="s">
        <v>560</v>
      </c>
      <c r="F20" s="8" t="s">
        <v>561</v>
      </c>
      <c r="G20" s="8" t="s">
        <v>562</v>
      </c>
      <c r="H20" s="6" t="s">
        <v>22</v>
      </c>
      <c r="I20" s="6" t="s">
        <v>22</v>
      </c>
      <c r="J20" s="6" t="s">
        <v>238</v>
      </c>
      <c r="K20" s="6" t="s">
        <v>22</v>
      </c>
      <c r="L20" s="6"/>
      <c r="M20" s="7">
        <v>45517</v>
      </c>
      <c r="N20" s="6" t="s">
        <v>24</v>
      </c>
      <c r="O20" s="8" t="s">
        <v>563</v>
      </c>
      <c r="P20" s="6" t="str">
        <f>HYPERLINK("https://docs.wto.org/imrd/directdoc.asp?DDFDocuments/t/G/TBTN24/KOR1214.DOCX", "https://docs.wto.org/imrd/directdoc.asp?DDFDocuments/t/G/TBTN24/KOR1214.DOCX")</f>
        <v>https://docs.wto.org/imrd/directdoc.asp?DDFDocuments/t/G/TBTN24/KOR1214.DOCX</v>
      </c>
      <c r="Q20" s="6" t="str">
        <f>HYPERLINK("https://docs.wto.org/imrd/directdoc.asp?DDFDocuments/u/G/TBTN24/KOR1214.DOCX", "https://docs.wto.org/imrd/directdoc.asp?DDFDocuments/u/G/TBTN24/KOR1214.DOCX")</f>
        <v>https://docs.wto.org/imrd/directdoc.asp?DDFDocuments/u/G/TBTN24/KOR1214.DOCX</v>
      </c>
      <c r="R20" s="6" t="str">
        <f>HYPERLINK("https://docs.wto.org/imrd/directdoc.asp?DDFDocuments/v/G/TBTN24/KOR1214.DOCX", "https://docs.wto.org/imrd/directdoc.asp?DDFDocuments/v/G/TBTN24/KOR1214.DOCX")</f>
        <v>https://docs.wto.org/imrd/directdoc.asp?DDFDocuments/v/G/TBTN24/KOR1214.DOCX</v>
      </c>
    </row>
    <row r="21" spans="1:18" ht="60" customHeight="1" x14ac:dyDescent="0.25">
      <c r="A21" s="2" t="s">
        <v>866</v>
      </c>
      <c r="B21" s="7">
        <v>45469</v>
      </c>
      <c r="C21" s="6" t="str">
        <f>HYPERLINK("https://eping.wto.org/en/Search?viewData= G/TBT/N/CHL/688"," G/TBT/N/CHL/688")</f>
        <v xml:space="preserve"> G/TBT/N/CHL/688</v>
      </c>
      <c r="D21" s="6" t="s">
        <v>136</v>
      </c>
      <c r="E21" s="8" t="s">
        <v>167</v>
      </c>
      <c r="F21" s="8" t="s">
        <v>168</v>
      </c>
      <c r="G21" s="8" t="s">
        <v>169</v>
      </c>
      <c r="H21" s="6" t="s">
        <v>170</v>
      </c>
      <c r="I21" s="6" t="s">
        <v>171</v>
      </c>
      <c r="J21" s="6" t="s">
        <v>54</v>
      </c>
      <c r="K21" s="6" t="s">
        <v>22</v>
      </c>
      <c r="L21" s="6"/>
      <c r="M21" s="7">
        <v>45529</v>
      </c>
      <c r="N21" s="6" t="s">
        <v>24</v>
      </c>
      <c r="O21" s="8" t="s">
        <v>172</v>
      </c>
      <c r="P21" s="6"/>
      <c r="Q21" s="6"/>
      <c r="R21" s="6" t="str">
        <f>HYPERLINK("https://docs.wto.org/imrd/directdoc.asp?DDFDocuments/v/G/TBTN24/CHL688.DOCX", "https://docs.wto.org/imrd/directdoc.asp?DDFDocuments/v/G/TBTN24/CHL688.DOCX")</f>
        <v>https://docs.wto.org/imrd/directdoc.asp?DDFDocuments/v/G/TBTN24/CHL688.DOCX</v>
      </c>
    </row>
    <row r="22" spans="1:18" ht="60" customHeight="1" x14ac:dyDescent="0.25">
      <c r="A22" s="2" t="s">
        <v>847</v>
      </c>
      <c r="B22" s="7">
        <v>45471</v>
      </c>
      <c r="C22" s="6" t="str">
        <f>HYPERLINK("https://eping.wto.org/en/Search?viewData= G/TBT/N/LKA/59"," G/TBT/N/LKA/59")</f>
        <v xml:space="preserve"> G/TBT/N/LKA/59</v>
      </c>
      <c r="D22" s="6" t="s">
        <v>37</v>
      </c>
      <c r="E22" s="8" t="s">
        <v>38</v>
      </c>
      <c r="F22" s="8" t="s">
        <v>39</v>
      </c>
      <c r="G22" s="8" t="s">
        <v>40</v>
      </c>
      <c r="H22" s="6" t="s">
        <v>22</v>
      </c>
      <c r="I22" s="6" t="s">
        <v>22</v>
      </c>
      <c r="J22" s="6" t="s">
        <v>41</v>
      </c>
      <c r="K22" s="6" t="s">
        <v>22</v>
      </c>
      <c r="L22" s="6"/>
      <c r="M22" s="7" t="s">
        <v>22</v>
      </c>
      <c r="N22" s="6" t="s">
        <v>24</v>
      </c>
      <c r="O22" s="8" t="s">
        <v>42</v>
      </c>
      <c r="P22" s="6" t="str">
        <f>HYPERLINK("https://docs.wto.org/imrd/directdoc.asp?DDFDocuments/t/G/TBTN24/LKA59.DOCX", "https://docs.wto.org/imrd/directdoc.asp?DDFDocuments/t/G/TBTN24/LKA59.DOCX")</f>
        <v>https://docs.wto.org/imrd/directdoc.asp?DDFDocuments/t/G/TBTN24/LKA59.DOCX</v>
      </c>
      <c r="Q22" s="6"/>
      <c r="R22" s="6"/>
    </row>
    <row r="23" spans="1:18" ht="60" customHeight="1" x14ac:dyDescent="0.25">
      <c r="A23" s="2" t="s">
        <v>954</v>
      </c>
      <c r="B23" s="7">
        <v>45450</v>
      </c>
      <c r="C23" s="6" t="str">
        <f>HYPERLINK("https://eping.wto.org/en/Search?viewData= G/TBT/N/BRA/1543"," G/TBT/N/BRA/1543")</f>
        <v xml:space="preserve"> G/TBT/N/BRA/1543</v>
      </c>
      <c r="D23" s="6" t="s">
        <v>173</v>
      </c>
      <c r="E23" s="8" t="s">
        <v>710</v>
      </c>
      <c r="F23" s="8" t="s">
        <v>711</v>
      </c>
      <c r="G23" s="8" t="s">
        <v>712</v>
      </c>
      <c r="H23" s="6" t="s">
        <v>363</v>
      </c>
      <c r="I23" s="6" t="s">
        <v>364</v>
      </c>
      <c r="J23" s="6" t="s">
        <v>713</v>
      </c>
      <c r="K23" s="6" t="s">
        <v>63</v>
      </c>
      <c r="L23" s="6"/>
      <c r="M23" s="7" t="s">
        <v>22</v>
      </c>
      <c r="N23" s="6" t="s">
        <v>24</v>
      </c>
      <c r="O23" s="8" t="s">
        <v>714</v>
      </c>
      <c r="P23" s="6" t="str">
        <f>HYPERLINK("https://docs.wto.org/imrd/directdoc.asp?DDFDocuments/t/G/TBTN24/BRA1543.DOCX", "https://docs.wto.org/imrd/directdoc.asp?DDFDocuments/t/G/TBTN24/BRA1543.DOCX")</f>
        <v>https://docs.wto.org/imrd/directdoc.asp?DDFDocuments/t/G/TBTN24/BRA1543.DOCX</v>
      </c>
      <c r="Q23" s="6" t="str">
        <f>HYPERLINK("https://docs.wto.org/imrd/directdoc.asp?DDFDocuments/u/G/TBTN24/BRA1543.DOCX", "https://docs.wto.org/imrd/directdoc.asp?DDFDocuments/u/G/TBTN24/BRA1543.DOCX")</f>
        <v>https://docs.wto.org/imrd/directdoc.asp?DDFDocuments/u/G/TBTN24/BRA1543.DOCX</v>
      </c>
      <c r="R23" s="6" t="str">
        <f>HYPERLINK("https://docs.wto.org/imrd/directdoc.asp?DDFDocuments/v/G/TBTN24/BRA1543.DOCX", "https://docs.wto.org/imrd/directdoc.asp?DDFDocuments/v/G/TBTN24/BRA1543.DOCX")</f>
        <v>https://docs.wto.org/imrd/directdoc.asp?DDFDocuments/v/G/TBTN24/BRA1543.DOCX</v>
      </c>
    </row>
    <row r="24" spans="1:18" ht="60" customHeight="1" x14ac:dyDescent="0.25">
      <c r="A24" s="2" t="s">
        <v>954</v>
      </c>
      <c r="B24" s="7">
        <v>45448</v>
      </c>
      <c r="C24" s="6" t="str">
        <f>HYPERLINK("https://eping.wto.org/en/Search?viewData= G/TBT/N/UKR/298"," G/TBT/N/UKR/298")</f>
        <v xml:space="preserve"> G/TBT/N/UKR/298</v>
      </c>
      <c r="D24" s="6" t="s">
        <v>43</v>
      </c>
      <c r="E24" s="8" t="s">
        <v>757</v>
      </c>
      <c r="F24" s="8" t="s">
        <v>758</v>
      </c>
      <c r="G24" s="8" t="s">
        <v>759</v>
      </c>
      <c r="H24" s="6" t="s">
        <v>363</v>
      </c>
      <c r="I24" s="6" t="s">
        <v>364</v>
      </c>
      <c r="J24" s="6" t="s">
        <v>760</v>
      </c>
      <c r="K24" s="6" t="s">
        <v>22</v>
      </c>
      <c r="L24" s="6"/>
      <c r="M24" s="7">
        <v>45508</v>
      </c>
      <c r="N24" s="6" t="s">
        <v>24</v>
      </c>
      <c r="O24" s="8" t="s">
        <v>761</v>
      </c>
      <c r="P24" s="6" t="str">
        <f>HYPERLINK("https://docs.wto.org/imrd/directdoc.asp?DDFDocuments/t/G/TBTN24/UKR298.DOCX", "https://docs.wto.org/imrd/directdoc.asp?DDFDocuments/t/G/TBTN24/UKR298.DOCX")</f>
        <v>https://docs.wto.org/imrd/directdoc.asp?DDFDocuments/t/G/TBTN24/UKR298.DOCX</v>
      </c>
      <c r="Q24" s="6" t="str">
        <f>HYPERLINK("https://docs.wto.org/imrd/directdoc.asp?DDFDocuments/u/G/TBTN24/UKR298.DOCX", "https://docs.wto.org/imrd/directdoc.asp?DDFDocuments/u/G/TBTN24/UKR298.DOCX")</f>
        <v>https://docs.wto.org/imrd/directdoc.asp?DDFDocuments/u/G/TBTN24/UKR298.DOCX</v>
      </c>
      <c r="R24" s="6" t="str">
        <f>HYPERLINK("https://docs.wto.org/imrd/directdoc.asp?DDFDocuments/v/G/TBTN24/UKR298.DOCX", "https://docs.wto.org/imrd/directdoc.asp?DDFDocuments/v/G/TBTN24/UKR298.DOCX")</f>
        <v>https://docs.wto.org/imrd/directdoc.asp?DDFDocuments/v/G/TBTN24/UKR298.DOCX</v>
      </c>
    </row>
    <row r="25" spans="1:18" ht="60" customHeight="1" x14ac:dyDescent="0.25">
      <c r="A25" s="2" t="s">
        <v>907</v>
      </c>
      <c r="B25" s="7">
        <v>45461</v>
      </c>
      <c r="C25" s="6" t="str">
        <f>HYPERLINK("https://eping.wto.org/en/Search?viewData= G/TBT/N/LTU/52"," G/TBT/N/LTU/52")</f>
        <v xml:space="preserve"> G/TBT/N/LTU/52</v>
      </c>
      <c r="D25" s="6" t="s">
        <v>422</v>
      </c>
      <c r="E25" s="8" t="s">
        <v>423</v>
      </c>
      <c r="F25" s="8" t="s">
        <v>424</v>
      </c>
      <c r="G25" s="8" t="s">
        <v>425</v>
      </c>
      <c r="H25" s="6" t="s">
        <v>426</v>
      </c>
      <c r="I25" s="6" t="s">
        <v>223</v>
      </c>
      <c r="J25" s="6" t="s">
        <v>427</v>
      </c>
      <c r="K25" s="6" t="s">
        <v>146</v>
      </c>
      <c r="L25" s="6"/>
      <c r="M25" s="7" t="s">
        <v>22</v>
      </c>
      <c r="N25" s="6" t="s">
        <v>24</v>
      </c>
      <c r="O25" s="8" t="s">
        <v>428</v>
      </c>
      <c r="P25" s="6" t="str">
        <f>HYPERLINK("https://docs.wto.org/imrd/directdoc.asp?DDFDocuments/t/G/TBTN24/LTU52.DOCX", "https://docs.wto.org/imrd/directdoc.asp?DDFDocuments/t/G/TBTN24/LTU52.DOCX")</f>
        <v>https://docs.wto.org/imrd/directdoc.asp?DDFDocuments/t/G/TBTN24/LTU52.DOCX</v>
      </c>
      <c r="Q25" s="6" t="str">
        <f>HYPERLINK("https://docs.wto.org/imrd/directdoc.asp?DDFDocuments/u/G/TBTN24/LTU52.DOCX", "https://docs.wto.org/imrd/directdoc.asp?DDFDocuments/u/G/TBTN24/LTU52.DOCX")</f>
        <v>https://docs.wto.org/imrd/directdoc.asp?DDFDocuments/u/G/TBTN24/LTU52.DOCX</v>
      </c>
      <c r="R25" s="6" t="str">
        <f>HYPERLINK("https://docs.wto.org/imrd/directdoc.asp?DDFDocuments/v/G/TBTN24/LTU52.DOCX", "https://docs.wto.org/imrd/directdoc.asp?DDFDocuments/v/G/TBTN24/LTU52.DOCX")</f>
        <v>https://docs.wto.org/imrd/directdoc.asp?DDFDocuments/v/G/TBTN24/LTU52.DOCX</v>
      </c>
    </row>
    <row r="26" spans="1:18" ht="60" customHeight="1" x14ac:dyDescent="0.25">
      <c r="A26" s="2" t="s">
        <v>925</v>
      </c>
      <c r="B26" s="7">
        <v>45457</v>
      </c>
      <c r="C26" s="6" t="str">
        <f>HYPERLINK("https://eping.wto.org/en/Search?viewData= G/TBT/N/VNM/308"," G/TBT/N/VNM/308")</f>
        <v xml:space="preserve"> G/TBT/N/VNM/308</v>
      </c>
      <c r="D26" s="6" t="s">
        <v>453</v>
      </c>
      <c r="E26" s="8" t="s">
        <v>548</v>
      </c>
      <c r="F26" s="8" t="s">
        <v>549</v>
      </c>
      <c r="G26" s="8" t="s">
        <v>550</v>
      </c>
      <c r="H26" s="6" t="s">
        <v>551</v>
      </c>
      <c r="I26" s="6" t="s">
        <v>22</v>
      </c>
      <c r="J26" s="6" t="s">
        <v>261</v>
      </c>
      <c r="K26" s="6" t="s">
        <v>22</v>
      </c>
      <c r="L26" s="6"/>
      <c r="M26" s="7">
        <v>45517</v>
      </c>
      <c r="N26" s="6" t="s">
        <v>24</v>
      </c>
      <c r="O26" s="8" t="s">
        <v>552</v>
      </c>
      <c r="P26" s="6" t="str">
        <f>HYPERLINK("https://docs.wto.org/imrd/directdoc.asp?DDFDocuments/t/G/TBTN24/VNM308.DOCX", "https://docs.wto.org/imrd/directdoc.asp?DDFDocuments/t/G/TBTN24/VNM308.DOCX")</f>
        <v>https://docs.wto.org/imrd/directdoc.asp?DDFDocuments/t/G/TBTN24/VNM308.DOCX</v>
      </c>
      <c r="Q26" s="6" t="str">
        <f>HYPERLINK("https://docs.wto.org/imrd/directdoc.asp?DDFDocuments/u/G/TBTN24/VNM308.DOCX", "https://docs.wto.org/imrd/directdoc.asp?DDFDocuments/u/G/TBTN24/VNM308.DOCX")</f>
        <v>https://docs.wto.org/imrd/directdoc.asp?DDFDocuments/u/G/TBTN24/VNM308.DOCX</v>
      </c>
      <c r="R26" s="6" t="str">
        <f>HYPERLINK("https://docs.wto.org/imrd/directdoc.asp?DDFDocuments/v/G/TBTN24/VNM308.DOCX", "https://docs.wto.org/imrd/directdoc.asp?DDFDocuments/v/G/TBTN24/VNM308.DOCX")</f>
        <v>https://docs.wto.org/imrd/directdoc.asp?DDFDocuments/v/G/TBTN24/VNM308.DOCX</v>
      </c>
    </row>
    <row r="27" spans="1:18" ht="60" customHeight="1" x14ac:dyDescent="0.25">
      <c r="A27" s="2" t="s">
        <v>863</v>
      </c>
      <c r="B27" s="7">
        <v>45469</v>
      </c>
      <c r="C27" s="6" t="str">
        <f>HYPERLINK("https://eping.wto.org/en/Search?viewData= G/TBT/N/CHL/687"," G/TBT/N/CHL/687")</f>
        <v xml:space="preserve"> G/TBT/N/CHL/687</v>
      </c>
      <c r="D27" s="6" t="s">
        <v>136</v>
      </c>
      <c r="E27" s="8" t="s">
        <v>148</v>
      </c>
      <c r="F27" s="8" t="s">
        <v>149</v>
      </c>
      <c r="G27" s="8" t="s">
        <v>150</v>
      </c>
      <c r="H27" s="6" t="s">
        <v>22</v>
      </c>
      <c r="I27" s="6" t="s">
        <v>151</v>
      </c>
      <c r="J27" s="6" t="s">
        <v>54</v>
      </c>
      <c r="K27" s="6" t="s">
        <v>22</v>
      </c>
      <c r="L27" s="6"/>
      <c r="M27" s="7">
        <v>45529</v>
      </c>
      <c r="N27" s="6" t="s">
        <v>24</v>
      </c>
      <c r="O27" s="8" t="s">
        <v>152</v>
      </c>
      <c r="P27" s="6"/>
      <c r="Q27" s="6"/>
      <c r="R27" s="6" t="str">
        <f>HYPERLINK("https://docs.wto.org/imrd/directdoc.asp?DDFDocuments/v/G/TBTN24/CHL687.DOCX", "https://docs.wto.org/imrd/directdoc.asp?DDFDocuments/v/G/TBTN24/CHL687.DOCX")</f>
        <v>https://docs.wto.org/imrd/directdoc.asp?DDFDocuments/v/G/TBTN24/CHL687.DOCX</v>
      </c>
    </row>
    <row r="28" spans="1:18" ht="60" customHeight="1" x14ac:dyDescent="0.25">
      <c r="A28" s="2" t="s">
        <v>926</v>
      </c>
      <c r="B28" s="7">
        <v>45457</v>
      </c>
      <c r="C28" s="6" t="str">
        <f>HYPERLINK("https://eping.wto.org/en/Search?viewData= G/TBT/N/CHL/684"," G/TBT/N/CHL/684")</f>
        <v xml:space="preserve"> G/TBT/N/CHL/684</v>
      </c>
      <c r="D28" s="6" t="s">
        <v>136</v>
      </c>
      <c r="E28" s="8" t="s">
        <v>556</v>
      </c>
      <c r="F28" s="8" t="s">
        <v>557</v>
      </c>
      <c r="G28" s="8" t="s">
        <v>558</v>
      </c>
      <c r="H28" s="6" t="s">
        <v>22</v>
      </c>
      <c r="I28" s="6" t="s">
        <v>22</v>
      </c>
      <c r="J28" s="6" t="s">
        <v>54</v>
      </c>
      <c r="K28" s="6" t="s">
        <v>22</v>
      </c>
      <c r="L28" s="6"/>
      <c r="M28" s="7">
        <v>45517</v>
      </c>
      <c r="N28" s="6" t="s">
        <v>24</v>
      </c>
      <c r="O28" s="8" t="s">
        <v>559</v>
      </c>
      <c r="P28" s="6" t="str">
        <f>HYPERLINK("https://docs.wto.org/imrd/directdoc.asp?DDFDocuments/t/G/TBTN24/CHL684.DOCX", "https://docs.wto.org/imrd/directdoc.asp?DDFDocuments/t/G/TBTN24/CHL684.DOCX")</f>
        <v>https://docs.wto.org/imrd/directdoc.asp?DDFDocuments/t/G/TBTN24/CHL684.DOCX</v>
      </c>
      <c r="Q28" s="6" t="str">
        <f>HYPERLINK("https://docs.wto.org/imrd/directdoc.asp?DDFDocuments/u/G/TBTN24/CHL684.DOCX", "https://docs.wto.org/imrd/directdoc.asp?DDFDocuments/u/G/TBTN24/CHL684.DOCX")</f>
        <v>https://docs.wto.org/imrd/directdoc.asp?DDFDocuments/u/G/TBTN24/CHL684.DOCX</v>
      </c>
      <c r="R28" s="6" t="str">
        <f>HYPERLINK("https://docs.wto.org/imrd/directdoc.asp?DDFDocuments/v/G/TBTN24/CHL684.DOCX", "https://docs.wto.org/imrd/directdoc.asp?DDFDocuments/v/G/TBTN24/CHL684.DOCX")</f>
        <v>https://docs.wto.org/imrd/directdoc.asp?DDFDocuments/v/G/TBTN24/CHL684.DOCX</v>
      </c>
    </row>
    <row r="29" spans="1:18" ht="60" customHeight="1" x14ac:dyDescent="0.25">
      <c r="A29" s="2" t="s">
        <v>963</v>
      </c>
      <c r="B29" s="7">
        <v>45448</v>
      </c>
      <c r="C29" s="6" t="str">
        <f>HYPERLINK("https://eping.wto.org/en/Search?viewData= G/TBT/N/TPKM/540"," G/TBT/N/TPKM/540")</f>
        <v xml:space="preserve"> G/TBT/N/TPKM/540</v>
      </c>
      <c r="D29" s="6" t="s">
        <v>530</v>
      </c>
      <c r="E29" s="8" t="s">
        <v>784</v>
      </c>
      <c r="F29" s="8" t="s">
        <v>785</v>
      </c>
      <c r="G29" s="8" t="s">
        <v>786</v>
      </c>
      <c r="H29" s="6" t="s">
        <v>22</v>
      </c>
      <c r="I29" s="6" t="s">
        <v>402</v>
      </c>
      <c r="J29" s="6" t="s">
        <v>54</v>
      </c>
      <c r="K29" s="6" t="s">
        <v>22</v>
      </c>
      <c r="L29" s="6"/>
      <c r="M29" s="7">
        <v>45508</v>
      </c>
      <c r="N29" s="6" t="s">
        <v>24</v>
      </c>
      <c r="O29" s="8" t="s">
        <v>787</v>
      </c>
      <c r="P29" s="6" t="str">
        <f>HYPERLINK("https://docs.wto.org/imrd/directdoc.asp?DDFDocuments/t/G/TBTN24/TPKM540.DOCX", "https://docs.wto.org/imrd/directdoc.asp?DDFDocuments/t/G/TBTN24/TPKM540.DOCX")</f>
        <v>https://docs.wto.org/imrd/directdoc.asp?DDFDocuments/t/G/TBTN24/TPKM540.DOCX</v>
      </c>
      <c r="Q29" s="6" t="str">
        <f>HYPERLINK("https://docs.wto.org/imrd/directdoc.asp?DDFDocuments/u/G/TBTN24/TPKM540.DOCX", "https://docs.wto.org/imrd/directdoc.asp?DDFDocuments/u/G/TBTN24/TPKM540.DOCX")</f>
        <v>https://docs.wto.org/imrd/directdoc.asp?DDFDocuments/u/G/TBTN24/TPKM540.DOCX</v>
      </c>
      <c r="R29" s="6" t="str">
        <f>HYPERLINK("https://docs.wto.org/imrd/directdoc.asp?DDFDocuments/v/G/TBTN24/TPKM540.DOCX", "https://docs.wto.org/imrd/directdoc.asp?DDFDocuments/v/G/TBTN24/TPKM540.DOCX")</f>
        <v>https://docs.wto.org/imrd/directdoc.asp?DDFDocuments/v/G/TBTN24/TPKM540.DOCX</v>
      </c>
    </row>
    <row r="30" spans="1:18" ht="60" customHeight="1" x14ac:dyDescent="0.25">
      <c r="A30" s="8" t="s">
        <v>902</v>
      </c>
      <c r="B30" s="7">
        <v>45462</v>
      </c>
      <c r="C30" s="6" t="str">
        <f>HYPERLINK("https://eping.wto.org/en/Search?viewData= G/TBT/N/CHN/1865"," G/TBT/N/CHN/1865")</f>
        <v xml:space="preserve"> G/TBT/N/CHN/1865</v>
      </c>
      <c r="D30" s="6" t="s">
        <v>332</v>
      </c>
      <c r="E30" s="8" t="s">
        <v>404</v>
      </c>
      <c r="F30" s="8" t="s">
        <v>405</v>
      </c>
      <c r="G30" s="8" t="s">
        <v>406</v>
      </c>
      <c r="H30" s="6" t="s">
        <v>22</v>
      </c>
      <c r="I30" s="6" t="s">
        <v>407</v>
      </c>
      <c r="J30" s="6" t="s">
        <v>408</v>
      </c>
      <c r="K30" s="6" t="s">
        <v>22</v>
      </c>
      <c r="L30" s="6"/>
      <c r="M30" s="7">
        <v>45522</v>
      </c>
      <c r="N30" s="6" t="s">
        <v>24</v>
      </c>
      <c r="O30" s="8" t="s">
        <v>409</v>
      </c>
      <c r="P30" s="6" t="str">
        <f>HYPERLINK("https://docs.wto.org/imrd/directdoc.asp?DDFDocuments/t/G/TBTN24/CHN1865.DOCX", "https://docs.wto.org/imrd/directdoc.asp?DDFDocuments/t/G/TBTN24/CHN1865.DOCX")</f>
        <v>https://docs.wto.org/imrd/directdoc.asp?DDFDocuments/t/G/TBTN24/CHN1865.DOCX</v>
      </c>
      <c r="Q30" s="6" t="str">
        <f>HYPERLINK("https://docs.wto.org/imrd/directdoc.asp?DDFDocuments/u/G/TBTN24/CHN1865.DOCX", "https://docs.wto.org/imrd/directdoc.asp?DDFDocuments/u/G/TBTN24/CHN1865.DOCX")</f>
        <v>https://docs.wto.org/imrd/directdoc.asp?DDFDocuments/u/G/TBTN24/CHN1865.DOCX</v>
      </c>
      <c r="R30" s="6" t="str">
        <f>HYPERLINK("https://docs.wto.org/imrd/directdoc.asp?DDFDocuments/v/G/TBTN24/CHN1865.DOCX", "https://docs.wto.org/imrd/directdoc.asp?DDFDocuments/v/G/TBTN24/CHN1865.DOCX")</f>
        <v>https://docs.wto.org/imrd/directdoc.asp?DDFDocuments/v/G/TBTN24/CHN1865.DOCX</v>
      </c>
    </row>
    <row r="31" spans="1:18" ht="60" customHeight="1" x14ac:dyDescent="0.25">
      <c r="A31" s="2" t="s">
        <v>861</v>
      </c>
      <c r="B31" s="7">
        <v>45469</v>
      </c>
      <c r="C31" s="6" t="str">
        <f>HYPERLINK("https://eping.wto.org/en/Search?viewData= G/TBT/N/CHL/686"," G/TBT/N/CHL/686")</f>
        <v xml:space="preserve"> G/TBT/N/CHL/686</v>
      </c>
      <c r="D31" s="6" t="s">
        <v>136</v>
      </c>
      <c r="E31" s="8" t="s">
        <v>137</v>
      </c>
      <c r="F31" s="8" t="s">
        <v>138</v>
      </c>
      <c r="G31" s="8" t="s">
        <v>139</v>
      </c>
      <c r="H31" s="6" t="s">
        <v>22</v>
      </c>
      <c r="I31" s="6" t="s">
        <v>22</v>
      </c>
      <c r="J31" s="6" t="s">
        <v>54</v>
      </c>
      <c r="K31" s="6" t="s">
        <v>63</v>
      </c>
      <c r="L31" s="6"/>
      <c r="M31" s="7">
        <v>45529</v>
      </c>
      <c r="N31" s="6" t="s">
        <v>24</v>
      </c>
      <c r="O31" s="8" t="s">
        <v>140</v>
      </c>
      <c r="P31" s="6"/>
      <c r="Q31" s="6" t="str">
        <f>HYPERLINK("https://docs.wto.org/imrd/directdoc.asp?DDFDocuments/u/G/TBTN24/CHL686.DOCX", "https://docs.wto.org/imrd/directdoc.asp?DDFDocuments/u/G/TBTN24/CHL686.DOCX")</f>
        <v>https://docs.wto.org/imrd/directdoc.asp?DDFDocuments/u/G/TBTN24/CHL686.DOCX</v>
      </c>
      <c r="R31" s="6" t="str">
        <f>HYPERLINK("https://docs.wto.org/imrd/directdoc.asp?DDFDocuments/v/G/TBTN24/CHL686.DOCX", "https://docs.wto.org/imrd/directdoc.asp?DDFDocuments/v/G/TBTN24/CHL686.DOCX")</f>
        <v>https://docs.wto.org/imrd/directdoc.asp?DDFDocuments/v/G/TBTN24/CHL686.DOCX</v>
      </c>
    </row>
    <row r="32" spans="1:18" ht="60" customHeight="1" x14ac:dyDescent="0.25">
      <c r="A32" s="2" t="s">
        <v>973</v>
      </c>
      <c r="B32" s="7">
        <v>45469</v>
      </c>
      <c r="C32" s="6" t="str">
        <f>HYPERLINK("https://eping.wto.org/en/Search?viewData= G/TBT/N/CAN/727"," G/TBT/N/CAN/727")</f>
        <v xml:space="preserve"> G/TBT/N/CAN/727</v>
      </c>
      <c r="D32" s="6" t="s">
        <v>124</v>
      </c>
      <c r="E32" s="8" t="s">
        <v>130</v>
      </c>
      <c r="F32" s="8" t="s">
        <v>131</v>
      </c>
      <c r="G32" s="8" t="s">
        <v>132</v>
      </c>
      <c r="H32" s="6" t="s">
        <v>133</v>
      </c>
      <c r="I32" s="6" t="s">
        <v>134</v>
      </c>
      <c r="J32" s="6" t="s">
        <v>114</v>
      </c>
      <c r="K32" s="6" t="s">
        <v>22</v>
      </c>
      <c r="L32" s="6"/>
      <c r="M32" s="7">
        <v>45535</v>
      </c>
      <c r="N32" s="6" t="s">
        <v>24</v>
      </c>
      <c r="O32" s="8" t="s">
        <v>135</v>
      </c>
      <c r="P32" s="6" t="str">
        <f>HYPERLINK("https://docs.wto.org/imrd/directdoc.asp?DDFDocuments/t/G/TBTN24/CAN727.DOCX", "https://docs.wto.org/imrd/directdoc.asp?DDFDocuments/t/G/TBTN24/CAN727.DOCX")</f>
        <v>https://docs.wto.org/imrd/directdoc.asp?DDFDocuments/t/G/TBTN24/CAN727.DOCX</v>
      </c>
      <c r="Q32" s="6" t="str">
        <f>HYPERLINK("https://docs.wto.org/imrd/directdoc.asp?DDFDocuments/u/G/TBTN24/CAN727.DOCX", "https://docs.wto.org/imrd/directdoc.asp?DDFDocuments/u/G/TBTN24/CAN727.DOCX")</f>
        <v>https://docs.wto.org/imrd/directdoc.asp?DDFDocuments/u/G/TBTN24/CAN727.DOCX</v>
      </c>
      <c r="R32" s="6"/>
    </row>
    <row r="33" spans="1:18" ht="60" customHeight="1" x14ac:dyDescent="0.25">
      <c r="A33" s="2" t="s">
        <v>862</v>
      </c>
      <c r="B33" s="7">
        <v>45469</v>
      </c>
      <c r="C33" s="6" t="str">
        <f>HYPERLINK("https://eping.wto.org/en/Search?viewData= G/TBT/N/JPN/816"," G/TBT/N/JPN/816")</f>
        <v xml:space="preserve"> G/TBT/N/JPN/816</v>
      </c>
      <c r="D33" s="6" t="s">
        <v>110</v>
      </c>
      <c r="E33" s="8" t="s">
        <v>141</v>
      </c>
      <c r="F33" s="8" t="s">
        <v>142</v>
      </c>
      <c r="G33" s="8" t="s">
        <v>143</v>
      </c>
      <c r="H33" s="6" t="s">
        <v>144</v>
      </c>
      <c r="I33" s="6" t="s">
        <v>145</v>
      </c>
      <c r="J33" s="6" t="s">
        <v>114</v>
      </c>
      <c r="K33" s="6" t="s">
        <v>146</v>
      </c>
      <c r="L33" s="6"/>
      <c r="M33" s="7">
        <v>45499</v>
      </c>
      <c r="N33" s="6" t="s">
        <v>24</v>
      </c>
      <c r="O33" s="8" t="s">
        <v>147</v>
      </c>
      <c r="P33" s="6" t="str">
        <f>HYPERLINK("https://docs.wto.org/imrd/directdoc.asp?DDFDocuments/t/G/TBTN24/JPN816.DOCX", "https://docs.wto.org/imrd/directdoc.asp?DDFDocuments/t/G/TBTN24/JPN816.DOCX")</f>
        <v>https://docs.wto.org/imrd/directdoc.asp?DDFDocuments/t/G/TBTN24/JPN816.DOCX</v>
      </c>
      <c r="Q33" s="6" t="str">
        <f>HYPERLINK("https://docs.wto.org/imrd/directdoc.asp?DDFDocuments/u/G/TBTN24/JPN816.DOCX", "https://docs.wto.org/imrd/directdoc.asp?DDFDocuments/u/G/TBTN24/JPN816.DOCX")</f>
        <v>https://docs.wto.org/imrd/directdoc.asp?DDFDocuments/u/G/TBTN24/JPN816.DOCX</v>
      </c>
      <c r="R33" s="6"/>
    </row>
    <row r="34" spans="1:18" ht="60" customHeight="1" x14ac:dyDescent="0.25">
      <c r="A34" s="2" t="s">
        <v>929</v>
      </c>
      <c r="B34" s="7">
        <v>45456</v>
      </c>
      <c r="C34" s="6" t="str">
        <f>HYPERLINK("https://eping.wto.org/en/Search?viewData= G/TBT/N/PER/161"," G/TBT/N/PER/161")</f>
        <v xml:space="preserve"> G/TBT/N/PER/161</v>
      </c>
      <c r="D34" s="6" t="s">
        <v>569</v>
      </c>
      <c r="E34" s="8" t="s">
        <v>570</v>
      </c>
      <c r="F34" s="8" t="s">
        <v>571</v>
      </c>
      <c r="G34" s="8" t="s">
        <v>572</v>
      </c>
      <c r="H34" s="6" t="s">
        <v>144</v>
      </c>
      <c r="I34" s="6" t="s">
        <v>145</v>
      </c>
      <c r="J34" s="6" t="s">
        <v>54</v>
      </c>
      <c r="K34" s="6" t="s">
        <v>146</v>
      </c>
      <c r="L34" s="6"/>
      <c r="M34" s="7">
        <v>45516</v>
      </c>
      <c r="N34" s="6" t="s">
        <v>24</v>
      </c>
      <c r="O34" s="8" t="s">
        <v>573</v>
      </c>
      <c r="P34" s="6" t="str">
        <f>HYPERLINK("https://docs.wto.org/imrd/directdoc.asp?DDFDocuments/t/G/TBTN24/PER161.DOCX", "https://docs.wto.org/imrd/directdoc.asp?DDFDocuments/t/G/TBTN24/PER161.DOCX")</f>
        <v>https://docs.wto.org/imrd/directdoc.asp?DDFDocuments/t/G/TBTN24/PER161.DOCX</v>
      </c>
      <c r="Q34" s="6" t="str">
        <f>HYPERLINK("https://docs.wto.org/imrd/directdoc.asp?DDFDocuments/u/G/TBTN24/PER161.DOCX", "https://docs.wto.org/imrd/directdoc.asp?DDFDocuments/u/G/TBTN24/PER161.DOCX")</f>
        <v>https://docs.wto.org/imrd/directdoc.asp?DDFDocuments/u/G/TBTN24/PER161.DOCX</v>
      </c>
      <c r="R34" s="6" t="str">
        <f>HYPERLINK("https://docs.wto.org/imrd/directdoc.asp?DDFDocuments/v/G/TBTN24/PER161.DOCX", "https://docs.wto.org/imrd/directdoc.asp?DDFDocuments/v/G/TBTN24/PER161.DOCX")</f>
        <v>https://docs.wto.org/imrd/directdoc.asp?DDFDocuments/v/G/TBTN24/PER161.DOCX</v>
      </c>
    </row>
    <row r="35" spans="1:18" ht="60" customHeight="1" x14ac:dyDescent="0.25">
      <c r="A35" s="2" t="s">
        <v>853</v>
      </c>
      <c r="B35" s="7">
        <v>45470</v>
      </c>
      <c r="C35" s="6" t="str">
        <f>HYPERLINK("https://eping.wto.org/en/Search?viewData= G/TBT/N/BDI/490, G/TBT/N/KEN/1638, G/TBT/N/RWA/1039, G/TBT/N/TZA/1147, G/TBT/N/UGA/1957"," G/TBT/N/BDI/490, G/TBT/N/KEN/1638, G/TBT/N/RWA/1039, G/TBT/N/TZA/1147, G/TBT/N/UGA/1957")</f>
        <v xml:space="preserve"> G/TBT/N/BDI/490, G/TBT/N/KEN/1638, G/TBT/N/RWA/1039, G/TBT/N/TZA/1147, G/TBT/N/UGA/1957</v>
      </c>
      <c r="D35" s="6" t="s">
        <v>80</v>
      </c>
      <c r="E35" s="8" t="s">
        <v>81</v>
      </c>
      <c r="F35" s="8" t="s">
        <v>82</v>
      </c>
      <c r="G35" s="8" t="s">
        <v>83</v>
      </c>
      <c r="H35" s="6" t="s">
        <v>84</v>
      </c>
      <c r="I35" s="6" t="s">
        <v>61</v>
      </c>
      <c r="J35" s="6" t="s">
        <v>70</v>
      </c>
      <c r="K35" s="6" t="s">
        <v>63</v>
      </c>
      <c r="L35" s="6"/>
      <c r="M35" s="7">
        <v>45530</v>
      </c>
      <c r="N35" s="6" t="s">
        <v>24</v>
      </c>
      <c r="O35" s="8" t="s">
        <v>85</v>
      </c>
      <c r="P35" s="6" t="str">
        <f>HYPERLINK("https://docs.wto.org/imrd/directdoc.asp?DDFDocuments/t/G/TBTN24/BDI490.DOCX", "https://docs.wto.org/imrd/directdoc.asp?DDFDocuments/t/G/TBTN24/BDI490.DOCX")</f>
        <v>https://docs.wto.org/imrd/directdoc.asp?DDFDocuments/t/G/TBTN24/BDI490.DOCX</v>
      </c>
      <c r="Q35" s="6"/>
      <c r="R35" s="6"/>
    </row>
    <row r="36" spans="1:18" ht="60" customHeight="1" x14ac:dyDescent="0.25">
      <c r="A36" s="2" t="s">
        <v>853</v>
      </c>
      <c r="B36" s="7">
        <v>45470</v>
      </c>
      <c r="C36" s="6" t="str">
        <f>HYPERLINK("https://eping.wto.org/en/Search?viewData= G/TBT/N/BDI/490, G/TBT/N/KEN/1638, G/TBT/N/RWA/1039, G/TBT/N/TZA/1147, G/TBT/N/UGA/1957"," G/TBT/N/BDI/490, G/TBT/N/KEN/1638, G/TBT/N/RWA/1039, G/TBT/N/TZA/1147, G/TBT/N/UGA/1957")</f>
        <v xml:space="preserve"> G/TBT/N/BDI/490, G/TBT/N/KEN/1638, G/TBT/N/RWA/1039, G/TBT/N/TZA/1147, G/TBT/N/UGA/1957</v>
      </c>
      <c r="D36" s="6" t="s">
        <v>86</v>
      </c>
      <c r="E36" s="8" t="s">
        <v>81</v>
      </c>
      <c r="F36" s="8" t="s">
        <v>82</v>
      </c>
      <c r="G36" s="8" t="s">
        <v>83</v>
      </c>
      <c r="H36" s="6" t="s">
        <v>84</v>
      </c>
      <c r="I36" s="6" t="s">
        <v>61</v>
      </c>
      <c r="J36" s="6" t="s">
        <v>62</v>
      </c>
      <c r="K36" s="6" t="s">
        <v>63</v>
      </c>
      <c r="L36" s="6"/>
      <c r="M36" s="7">
        <v>45530</v>
      </c>
      <c r="N36" s="6" t="s">
        <v>24</v>
      </c>
      <c r="O36" s="8" t="s">
        <v>85</v>
      </c>
      <c r="P36" s="6" t="str">
        <f>HYPERLINK("https://docs.wto.org/imrd/directdoc.asp?DDFDocuments/t/G/TBTN24/BDI490.DOCX", "https://docs.wto.org/imrd/directdoc.asp?DDFDocuments/t/G/TBTN24/BDI490.DOCX")</f>
        <v>https://docs.wto.org/imrd/directdoc.asp?DDFDocuments/t/G/TBTN24/BDI490.DOCX</v>
      </c>
      <c r="Q36" s="6"/>
      <c r="R36" s="6"/>
    </row>
    <row r="37" spans="1:18" ht="60" customHeight="1" x14ac:dyDescent="0.25">
      <c r="A37" s="2" t="s">
        <v>853</v>
      </c>
      <c r="B37" s="7">
        <v>45470</v>
      </c>
      <c r="C37" s="6" t="str">
        <f>HYPERLINK("https://eping.wto.org/en/Search?viewData= G/TBT/N/BDI/490, G/TBT/N/KEN/1638, G/TBT/N/RWA/1039, G/TBT/N/TZA/1147, G/TBT/N/UGA/1957"," G/TBT/N/BDI/490, G/TBT/N/KEN/1638, G/TBT/N/RWA/1039, G/TBT/N/TZA/1147, G/TBT/N/UGA/1957")</f>
        <v xml:space="preserve"> G/TBT/N/BDI/490, G/TBT/N/KEN/1638, G/TBT/N/RWA/1039, G/TBT/N/TZA/1147, G/TBT/N/UGA/1957</v>
      </c>
      <c r="D37" s="6" t="s">
        <v>79</v>
      </c>
      <c r="E37" s="8" t="s">
        <v>81</v>
      </c>
      <c r="F37" s="8" t="s">
        <v>82</v>
      </c>
      <c r="G37" s="8" t="s">
        <v>83</v>
      </c>
      <c r="H37" s="6" t="s">
        <v>84</v>
      </c>
      <c r="I37" s="6" t="s">
        <v>61</v>
      </c>
      <c r="J37" s="6" t="s">
        <v>70</v>
      </c>
      <c r="K37" s="6" t="s">
        <v>63</v>
      </c>
      <c r="L37" s="6"/>
      <c r="M37" s="7">
        <v>45530</v>
      </c>
      <c r="N37" s="6" t="s">
        <v>24</v>
      </c>
      <c r="O37" s="8" t="s">
        <v>85</v>
      </c>
      <c r="P37" s="6" t="str">
        <f>HYPERLINK("https://docs.wto.org/imrd/directdoc.asp?DDFDocuments/t/G/TBTN24/BDI490.DOCX", "https://docs.wto.org/imrd/directdoc.asp?DDFDocuments/t/G/TBTN24/BDI490.DOCX")</f>
        <v>https://docs.wto.org/imrd/directdoc.asp?DDFDocuments/t/G/TBTN24/BDI490.DOCX</v>
      </c>
      <c r="Q37" s="6"/>
      <c r="R37" s="6"/>
    </row>
    <row r="38" spans="1:18" ht="60" customHeight="1" x14ac:dyDescent="0.25">
      <c r="A38" s="2" t="s">
        <v>853</v>
      </c>
      <c r="B38" s="7">
        <v>45470</v>
      </c>
      <c r="C38" s="6" t="str">
        <f>HYPERLINK("https://eping.wto.org/en/Search?viewData= G/TBT/N/BDI/490, G/TBT/N/KEN/1638, G/TBT/N/RWA/1039, G/TBT/N/TZA/1147, G/TBT/N/UGA/1957"," G/TBT/N/BDI/490, G/TBT/N/KEN/1638, G/TBT/N/RWA/1039, G/TBT/N/TZA/1147, G/TBT/N/UGA/1957")</f>
        <v xml:space="preserve"> G/TBT/N/BDI/490, G/TBT/N/KEN/1638, G/TBT/N/RWA/1039, G/TBT/N/TZA/1147, G/TBT/N/UGA/1957</v>
      </c>
      <c r="D38" s="6" t="s">
        <v>56</v>
      </c>
      <c r="E38" s="8" t="s">
        <v>81</v>
      </c>
      <c r="F38" s="8" t="s">
        <v>82</v>
      </c>
      <c r="G38" s="8" t="s">
        <v>83</v>
      </c>
      <c r="H38" s="6" t="s">
        <v>84</v>
      </c>
      <c r="I38" s="6" t="s">
        <v>61</v>
      </c>
      <c r="J38" s="6" t="s">
        <v>62</v>
      </c>
      <c r="K38" s="6" t="s">
        <v>63</v>
      </c>
      <c r="L38" s="6"/>
      <c r="M38" s="7">
        <v>45530</v>
      </c>
      <c r="N38" s="6" t="s">
        <v>24</v>
      </c>
      <c r="O38" s="8" t="s">
        <v>85</v>
      </c>
      <c r="P38" s="6" t="str">
        <f>HYPERLINK("https://docs.wto.org/imrd/directdoc.asp?DDFDocuments/t/G/TBTN24/BDI490.DOCX", "https://docs.wto.org/imrd/directdoc.asp?DDFDocuments/t/G/TBTN24/BDI490.DOCX")</f>
        <v>https://docs.wto.org/imrd/directdoc.asp?DDFDocuments/t/G/TBTN24/BDI490.DOCX</v>
      </c>
      <c r="Q38" s="6"/>
      <c r="R38" s="6"/>
    </row>
    <row r="39" spans="1:18" ht="60" customHeight="1" x14ac:dyDescent="0.25">
      <c r="A39" s="2" t="s">
        <v>853</v>
      </c>
      <c r="B39" s="7">
        <v>45470</v>
      </c>
      <c r="C39" s="6" t="str">
        <f>HYPERLINK("https://eping.wto.org/en/Search?viewData= G/TBT/N/BDI/490, G/TBT/N/KEN/1638, G/TBT/N/RWA/1039, G/TBT/N/TZA/1147, G/TBT/N/UGA/1957"," G/TBT/N/BDI/490, G/TBT/N/KEN/1638, G/TBT/N/RWA/1039, G/TBT/N/TZA/1147, G/TBT/N/UGA/1957")</f>
        <v xml:space="preserve"> G/TBT/N/BDI/490, G/TBT/N/KEN/1638, G/TBT/N/RWA/1039, G/TBT/N/TZA/1147, G/TBT/N/UGA/1957</v>
      </c>
      <c r="D39" s="6" t="s">
        <v>65</v>
      </c>
      <c r="E39" s="8" t="s">
        <v>81</v>
      </c>
      <c r="F39" s="8" t="s">
        <v>82</v>
      </c>
      <c r="G39" s="8" t="s">
        <v>83</v>
      </c>
      <c r="H39" s="6" t="s">
        <v>84</v>
      </c>
      <c r="I39" s="6" t="s">
        <v>61</v>
      </c>
      <c r="J39" s="6" t="s">
        <v>70</v>
      </c>
      <c r="K39" s="6" t="s">
        <v>63</v>
      </c>
      <c r="L39" s="6"/>
      <c r="M39" s="7">
        <v>45530</v>
      </c>
      <c r="N39" s="6" t="s">
        <v>24</v>
      </c>
      <c r="O39" s="8" t="s">
        <v>85</v>
      </c>
      <c r="P39" s="6" t="str">
        <f>HYPERLINK("https://docs.wto.org/imrd/directdoc.asp?DDFDocuments/t/G/TBTN24/BDI490.DOCX", "https://docs.wto.org/imrd/directdoc.asp?DDFDocuments/t/G/TBTN24/BDI490.DOCX")</f>
        <v>https://docs.wto.org/imrd/directdoc.asp?DDFDocuments/t/G/TBTN24/BDI490.DOCX</v>
      </c>
      <c r="Q39" s="6"/>
      <c r="R39" s="6"/>
    </row>
    <row r="40" spans="1:18" ht="60" customHeight="1" x14ac:dyDescent="0.25">
      <c r="A40" s="2" t="s">
        <v>857</v>
      </c>
      <c r="B40" s="7">
        <v>45470</v>
      </c>
      <c r="C40" s="6" t="str">
        <f>HYPERLINK("https://eping.wto.org/en/Search?viewData= G/TBT/N/BDI/489, G/TBT/N/KEN/1637, G/TBT/N/RWA/1038, G/TBT/N/TZA/1146, G/TBT/N/UGA/1956"," G/TBT/N/BDI/489, G/TBT/N/KEN/1637, G/TBT/N/RWA/1038, G/TBT/N/TZA/1146, G/TBT/N/UGA/1956")</f>
        <v xml:space="preserve"> G/TBT/N/BDI/489, G/TBT/N/KEN/1637, G/TBT/N/RWA/1038, G/TBT/N/TZA/1146, G/TBT/N/UGA/1956</v>
      </c>
      <c r="D40" s="6" t="s">
        <v>79</v>
      </c>
      <c r="E40" s="8" t="s">
        <v>105</v>
      </c>
      <c r="F40" s="8" t="s">
        <v>106</v>
      </c>
      <c r="G40" s="8" t="s">
        <v>107</v>
      </c>
      <c r="H40" s="6" t="s">
        <v>108</v>
      </c>
      <c r="I40" s="6" t="s">
        <v>61</v>
      </c>
      <c r="J40" s="6" t="s">
        <v>70</v>
      </c>
      <c r="K40" s="6" t="s">
        <v>63</v>
      </c>
      <c r="L40" s="6"/>
      <c r="M40" s="7">
        <v>45530</v>
      </c>
      <c r="N40" s="6" t="s">
        <v>24</v>
      </c>
      <c r="O40" s="8" t="s">
        <v>109</v>
      </c>
      <c r="P40" s="6" t="str">
        <f>HYPERLINK("https://docs.wto.org/imrd/directdoc.asp?DDFDocuments/t/G/TBTN24/BDI489.DOCX", "https://docs.wto.org/imrd/directdoc.asp?DDFDocuments/t/G/TBTN24/BDI489.DOCX")</f>
        <v>https://docs.wto.org/imrd/directdoc.asp?DDFDocuments/t/G/TBTN24/BDI489.DOCX</v>
      </c>
      <c r="Q40" s="6"/>
      <c r="R40" s="6"/>
    </row>
    <row r="41" spans="1:18" ht="60" customHeight="1" x14ac:dyDescent="0.25">
      <c r="A41" s="2" t="s">
        <v>857</v>
      </c>
      <c r="B41" s="7">
        <v>45470</v>
      </c>
      <c r="C41" s="6" t="str">
        <f>HYPERLINK("https://eping.wto.org/en/Search?viewData= G/TBT/N/BDI/489, G/TBT/N/KEN/1637, G/TBT/N/RWA/1038, G/TBT/N/TZA/1146, G/TBT/N/UGA/1956"," G/TBT/N/BDI/489, G/TBT/N/KEN/1637, G/TBT/N/RWA/1038, G/TBT/N/TZA/1146, G/TBT/N/UGA/1956")</f>
        <v xml:space="preserve"> G/TBT/N/BDI/489, G/TBT/N/KEN/1637, G/TBT/N/RWA/1038, G/TBT/N/TZA/1146, G/TBT/N/UGA/1956</v>
      </c>
      <c r="D41" s="6" t="s">
        <v>80</v>
      </c>
      <c r="E41" s="8" t="s">
        <v>105</v>
      </c>
      <c r="F41" s="8" t="s">
        <v>106</v>
      </c>
      <c r="G41" s="8" t="s">
        <v>107</v>
      </c>
      <c r="H41" s="6" t="s">
        <v>108</v>
      </c>
      <c r="I41" s="6" t="s">
        <v>61</v>
      </c>
      <c r="J41" s="6" t="s">
        <v>70</v>
      </c>
      <c r="K41" s="6" t="s">
        <v>63</v>
      </c>
      <c r="L41" s="6"/>
      <c r="M41" s="7">
        <v>45530</v>
      </c>
      <c r="N41" s="6" t="s">
        <v>24</v>
      </c>
      <c r="O41" s="8" t="s">
        <v>109</v>
      </c>
      <c r="P41" s="6" t="str">
        <f>HYPERLINK("https://docs.wto.org/imrd/directdoc.asp?DDFDocuments/t/G/TBTN24/BDI489.DOCX", "https://docs.wto.org/imrd/directdoc.asp?DDFDocuments/t/G/TBTN24/BDI489.DOCX")</f>
        <v>https://docs.wto.org/imrd/directdoc.asp?DDFDocuments/t/G/TBTN24/BDI489.DOCX</v>
      </c>
      <c r="Q41" s="6"/>
      <c r="R41" s="6"/>
    </row>
    <row r="42" spans="1:18" ht="60" customHeight="1" x14ac:dyDescent="0.25">
      <c r="A42" s="2" t="s">
        <v>857</v>
      </c>
      <c r="B42" s="7">
        <v>45470</v>
      </c>
      <c r="C42" s="6" t="str">
        <f>HYPERLINK("https://eping.wto.org/en/Search?viewData= G/TBT/N/BDI/489, G/TBT/N/KEN/1637, G/TBT/N/RWA/1038, G/TBT/N/TZA/1146, G/TBT/N/UGA/1956"," G/TBT/N/BDI/489, G/TBT/N/KEN/1637, G/TBT/N/RWA/1038, G/TBT/N/TZA/1146, G/TBT/N/UGA/1956")</f>
        <v xml:space="preserve"> G/TBT/N/BDI/489, G/TBT/N/KEN/1637, G/TBT/N/RWA/1038, G/TBT/N/TZA/1146, G/TBT/N/UGA/1956</v>
      </c>
      <c r="D42" s="6" t="s">
        <v>65</v>
      </c>
      <c r="E42" s="8" t="s">
        <v>105</v>
      </c>
      <c r="F42" s="8" t="s">
        <v>106</v>
      </c>
      <c r="G42" s="8" t="s">
        <v>107</v>
      </c>
      <c r="H42" s="6" t="s">
        <v>108</v>
      </c>
      <c r="I42" s="6" t="s">
        <v>61</v>
      </c>
      <c r="J42" s="6" t="s">
        <v>70</v>
      </c>
      <c r="K42" s="6" t="s">
        <v>63</v>
      </c>
      <c r="L42" s="6"/>
      <c r="M42" s="7">
        <v>45530</v>
      </c>
      <c r="N42" s="6" t="s">
        <v>24</v>
      </c>
      <c r="O42" s="8" t="s">
        <v>109</v>
      </c>
      <c r="P42" s="6" t="str">
        <f>HYPERLINK("https://docs.wto.org/imrd/directdoc.asp?DDFDocuments/t/G/TBTN24/BDI489.DOCX", "https://docs.wto.org/imrd/directdoc.asp?DDFDocuments/t/G/TBTN24/BDI489.DOCX")</f>
        <v>https://docs.wto.org/imrd/directdoc.asp?DDFDocuments/t/G/TBTN24/BDI489.DOCX</v>
      </c>
      <c r="Q42" s="6"/>
      <c r="R42" s="6"/>
    </row>
    <row r="43" spans="1:18" ht="60" customHeight="1" x14ac:dyDescent="0.25">
      <c r="A43" s="2" t="s">
        <v>857</v>
      </c>
      <c r="B43" s="7">
        <v>45470</v>
      </c>
      <c r="C43" s="6" t="str">
        <f>HYPERLINK("https://eping.wto.org/en/Search?viewData= G/TBT/N/BDI/489, G/TBT/N/KEN/1637, G/TBT/N/RWA/1038, G/TBT/N/TZA/1146, G/TBT/N/UGA/1956"," G/TBT/N/BDI/489, G/TBT/N/KEN/1637, G/TBT/N/RWA/1038, G/TBT/N/TZA/1146, G/TBT/N/UGA/1956")</f>
        <v xml:space="preserve"> G/TBT/N/BDI/489, G/TBT/N/KEN/1637, G/TBT/N/RWA/1038, G/TBT/N/TZA/1146, G/TBT/N/UGA/1956</v>
      </c>
      <c r="D43" s="6" t="s">
        <v>56</v>
      </c>
      <c r="E43" s="8" t="s">
        <v>105</v>
      </c>
      <c r="F43" s="8" t="s">
        <v>106</v>
      </c>
      <c r="G43" s="8" t="s">
        <v>107</v>
      </c>
      <c r="H43" s="6" t="s">
        <v>108</v>
      </c>
      <c r="I43" s="6" t="s">
        <v>61</v>
      </c>
      <c r="J43" s="6" t="s">
        <v>62</v>
      </c>
      <c r="K43" s="6" t="s">
        <v>63</v>
      </c>
      <c r="L43" s="6"/>
      <c r="M43" s="7">
        <v>45530</v>
      </c>
      <c r="N43" s="6" t="s">
        <v>24</v>
      </c>
      <c r="O43" s="8" t="s">
        <v>109</v>
      </c>
      <c r="P43" s="6" t="str">
        <f>HYPERLINK("https://docs.wto.org/imrd/directdoc.asp?DDFDocuments/t/G/TBTN24/BDI489.DOCX", "https://docs.wto.org/imrd/directdoc.asp?DDFDocuments/t/G/TBTN24/BDI489.DOCX")</f>
        <v>https://docs.wto.org/imrd/directdoc.asp?DDFDocuments/t/G/TBTN24/BDI489.DOCX</v>
      </c>
      <c r="Q43" s="6"/>
      <c r="R43" s="6"/>
    </row>
    <row r="44" spans="1:18" ht="60" customHeight="1" x14ac:dyDescent="0.25">
      <c r="A44" s="2" t="s">
        <v>857</v>
      </c>
      <c r="B44" s="7">
        <v>45470</v>
      </c>
      <c r="C44" s="6" t="str">
        <f>HYPERLINK("https://eping.wto.org/en/Search?viewData= G/TBT/N/BDI/489, G/TBT/N/KEN/1637, G/TBT/N/RWA/1038, G/TBT/N/TZA/1146, G/TBT/N/UGA/1956"," G/TBT/N/BDI/489, G/TBT/N/KEN/1637, G/TBT/N/RWA/1038, G/TBT/N/TZA/1146, G/TBT/N/UGA/1956")</f>
        <v xml:space="preserve"> G/TBT/N/BDI/489, G/TBT/N/KEN/1637, G/TBT/N/RWA/1038, G/TBT/N/TZA/1146, G/TBT/N/UGA/1956</v>
      </c>
      <c r="D44" s="6" t="s">
        <v>86</v>
      </c>
      <c r="E44" s="8" t="s">
        <v>105</v>
      </c>
      <c r="F44" s="8" t="s">
        <v>106</v>
      </c>
      <c r="G44" s="8" t="s">
        <v>107</v>
      </c>
      <c r="H44" s="6" t="s">
        <v>108</v>
      </c>
      <c r="I44" s="6" t="s">
        <v>61</v>
      </c>
      <c r="J44" s="6" t="s">
        <v>62</v>
      </c>
      <c r="K44" s="6" t="s">
        <v>63</v>
      </c>
      <c r="L44" s="6"/>
      <c r="M44" s="7">
        <v>45530</v>
      </c>
      <c r="N44" s="6" t="s">
        <v>24</v>
      </c>
      <c r="O44" s="8" t="s">
        <v>109</v>
      </c>
      <c r="P44" s="6" t="str">
        <f>HYPERLINK("https://docs.wto.org/imrd/directdoc.asp?DDFDocuments/t/G/TBTN24/BDI489.DOCX", "https://docs.wto.org/imrd/directdoc.asp?DDFDocuments/t/G/TBTN24/BDI489.DOCX")</f>
        <v>https://docs.wto.org/imrd/directdoc.asp?DDFDocuments/t/G/TBTN24/BDI489.DOCX</v>
      </c>
      <c r="Q44" s="6"/>
      <c r="R44" s="6"/>
    </row>
    <row r="45" spans="1:18" ht="60" customHeight="1" x14ac:dyDescent="0.25">
      <c r="A45" s="8" t="s">
        <v>895</v>
      </c>
      <c r="B45" s="7">
        <v>45462</v>
      </c>
      <c r="C45" s="6" t="str">
        <f>HYPERLINK("https://eping.wto.org/en/Search?viewData= G/TBT/N/RUS/162"," G/TBT/N/RUS/162")</f>
        <v xml:space="preserve"> G/TBT/N/RUS/162</v>
      </c>
      <c r="D45" s="6" t="s">
        <v>359</v>
      </c>
      <c r="E45" s="8" t="s">
        <v>360</v>
      </c>
      <c r="F45" s="8" t="s">
        <v>361</v>
      </c>
      <c r="G45" s="8" t="s">
        <v>362</v>
      </c>
      <c r="H45" s="6" t="s">
        <v>363</v>
      </c>
      <c r="I45" s="6" t="s">
        <v>364</v>
      </c>
      <c r="J45" s="6" t="s">
        <v>365</v>
      </c>
      <c r="K45" s="6" t="s">
        <v>366</v>
      </c>
      <c r="L45" s="6"/>
      <c r="M45" s="7">
        <v>45510</v>
      </c>
      <c r="N45" s="6" t="s">
        <v>24</v>
      </c>
      <c r="O45" s="6"/>
      <c r="P45" s="6" t="str">
        <f>HYPERLINK("https://docs.wto.org/imrd/directdoc.asp?DDFDocuments/t/G/TBTN24/RUS162.DOCX", "https://docs.wto.org/imrd/directdoc.asp?DDFDocuments/t/G/TBTN24/RUS162.DOCX")</f>
        <v>https://docs.wto.org/imrd/directdoc.asp?DDFDocuments/t/G/TBTN24/RUS162.DOCX</v>
      </c>
      <c r="Q45" s="6" t="str">
        <f>HYPERLINK("https://docs.wto.org/imrd/directdoc.asp?DDFDocuments/u/G/TBTN24/RUS162.DOCX", "https://docs.wto.org/imrd/directdoc.asp?DDFDocuments/u/G/TBTN24/RUS162.DOCX")</f>
        <v>https://docs.wto.org/imrd/directdoc.asp?DDFDocuments/u/G/TBTN24/RUS162.DOCX</v>
      </c>
      <c r="R45" s="6" t="str">
        <f>HYPERLINK("https://docs.wto.org/imrd/directdoc.asp?DDFDocuments/v/G/TBTN24/RUS162.DOCX", "https://docs.wto.org/imrd/directdoc.asp?DDFDocuments/v/G/TBTN24/RUS162.DOCX")</f>
        <v>https://docs.wto.org/imrd/directdoc.asp?DDFDocuments/v/G/TBTN24/RUS162.DOCX</v>
      </c>
    </row>
    <row r="46" spans="1:18" ht="60" customHeight="1" x14ac:dyDescent="0.25">
      <c r="A46" s="2" t="s">
        <v>849</v>
      </c>
      <c r="B46" s="7">
        <v>45471</v>
      </c>
      <c r="C46" s="6" t="str">
        <f>HYPERLINK("https://eping.wto.org/en/Search?viewData= G/TBT/N/AUS/170"," G/TBT/N/AUS/170")</f>
        <v xml:space="preserve"> G/TBT/N/AUS/170</v>
      </c>
      <c r="D46" s="6" t="s">
        <v>49</v>
      </c>
      <c r="E46" s="8" t="s">
        <v>50</v>
      </c>
      <c r="F46" s="8" t="s">
        <v>51</v>
      </c>
      <c r="G46" s="8" t="s">
        <v>52</v>
      </c>
      <c r="H46" s="6" t="s">
        <v>53</v>
      </c>
      <c r="I46" s="6" t="s">
        <v>22</v>
      </c>
      <c r="J46" s="6" t="s">
        <v>54</v>
      </c>
      <c r="K46" s="6" t="s">
        <v>22</v>
      </c>
      <c r="L46" s="6"/>
      <c r="M46" s="7">
        <v>45657</v>
      </c>
      <c r="N46" s="6" t="s">
        <v>24</v>
      </c>
      <c r="O46" s="8" t="s">
        <v>55</v>
      </c>
      <c r="P46" s="6" t="str">
        <f>HYPERLINK("https://docs.wto.org/imrd/directdoc.asp?DDFDocuments/t/G/TBTN24/AUS170.DOCX", "https://docs.wto.org/imrd/directdoc.asp?DDFDocuments/t/G/TBTN24/AUS170.DOCX")</f>
        <v>https://docs.wto.org/imrd/directdoc.asp?DDFDocuments/t/G/TBTN24/AUS170.DOCX</v>
      </c>
      <c r="Q46" s="6"/>
      <c r="R46" s="6"/>
    </row>
    <row r="47" spans="1:18" ht="60" customHeight="1" x14ac:dyDescent="0.25">
      <c r="A47" s="2" t="s">
        <v>884</v>
      </c>
      <c r="B47" s="7">
        <v>45463</v>
      </c>
      <c r="C47" s="6" t="str">
        <f>HYPERLINK("https://eping.wto.org/en/Search?viewData= G/TBT/N/ZAF/255"," G/TBT/N/ZAF/255")</f>
        <v xml:space="preserve"> G/TBT/N/ZAF/255</v>
      </c>
      <c r="D47" s="6" t="s">
        <v>298</v>
      </c>
      <c r="E47" s="8" t="s">
        <v>299</v>
      </c>
      <c r="F47" s="8" t="s">
        <v>300</v>
      </c>
      <c r="G47" s="8" t="s">
        <v>301</v>
      </c>
      <c r="H47" s="6" t="s">
        <v>302</v>
      </c>
      <c r="I47" s="6" t="s">
        <v>303</v>
      </c>
      <c r="J47" s="6" t="s">
        <v>304</v>
      </c>
      <c r="K47" s="6" t="s">
        <v>63</v>
      </c>
      <c r="L47" s="6"/>
      <c r="M47" s="7">
        <v>45523</v>
      </c>
      <c r="N47" s="6" t="s">
        <v>24</v>
      </c>
      <c r="O47" s="8" t="s">
        <v>305</v>
      </c>
      <c r="P47" s="6" t="str">
        <f>HYPERLINK("https://docs.wto.org/imrd/directdoc.asp?DDFDocuments/t/G/TBTN24/ZAF255.DOCX", "https://docs.wto.org/imrd/directdoc.asp?DDFDocuments/t/G/TBTN24/ZAF255.DOCX")</f>
        <v>https://docs.wto.org/imrd/directdoc.asp?DDFDocuments/t/G/TBTN24/ZAF255.DOCX</v>
      </c>
      <c r="Q47" s="6" t="str">
        <f>HYPERLINK("https://docs.wto.org/imrd/directdoc.asp?DDFDocuments/u/G/TBTN24/ZAF255.DOCX", "https://docs.wto.org/imrd/directdoc.asp?DDFDocuments/u/G/TBTN24/ZAF255.DOCX")</f>
        <v>https://docs.wto.org/imrd/directdoc.asp?DDFDocuments/u/G/TBTN24/ZAF255.DOCX</v>
      </c>
      <c r="R47" s="6" t="str">
        <f>HYPERLINK("https://docs.wto.org/imrd/directdoc.asp?DDFDocuments/v/G/TBTN24/ZAF255.DOCX", "https://docs.wto.org/imrd/directdoc.asp?DDFDocuments/v/G/TBTN24/ZAF255.DOCX")</f>
        <v>https://docs.wto.org/imrd/directdoc.asp?DDFDocuments/v/G/TBTN24/ZAF255.DOCX</v>
      </c>
    </row>
    <row r="48" spans="1:18" ht="60" customHeight="1" x14ac:dyDescent="0.25">
      <c r="A48" s="2" t="s">
        <v>855</v>
      </c>
      <c r="B48" s="7">
        <v>45470</v>
      </c>
      <c r="C48" s="6" t="str">
        <f>HYPERLINK("https://eping.wto.org/en/Search?viewData= G/TBT/N/BDI/487, G/TBT/N/KEN/1635, G/TBT/N/RWA/1036, G/TBT/N/TZA/1144, G/TBT/N/UGA/1954"," G/TBT/N/BDI/487, G/TBT/N/KEN/1635, G/TBT/N/RWA/1036, G/TBT/N/TZA/1144, G/TBT/N/UGA/1954")</f>
        <v xml:space="preserve"> G/TBT/N/BDI/487, G/TBT/N/KEN/1635, G/TBT/N/RWA/1036, G/TBT/N/TZA/1144, G/TBT/N/UGA/1954</v>
      </c>
      <c r="D48" s="6" t="s">
        <v>86</v>
      </c>
      <c r="E48" s="8" t="s">
        <v>95</v>
      </c>
      <c r="F48" s="8" t="s">
        <v>96</v>
      </c>
      <c r="G48" s="8" t="s">
        <v>97</v>
      </c>
      <c r="H48" s="6" t="s">
        <v>98</v>
      </c>
      <c r="I48" s="6" t="s">
        <v>61</v>
      </c>
      <c r="J48" s="6" t="s">
        <v>62</v>
      </c>
      <c r="K48" s="6" t="s">
        <v>63</v>
      </c>
      <c r="L48" s="6"/>
      <c r="M48" s="7">
        <v>45530</v>
      </c>
      <c r="N48" s="6" t="s">
        <v>24</v>
      </c>
      <c r="O48" s="8" t="s">
        <v>99</v>
      </c>
      <c r="P48" s="6" t="str">
        <f>HYPERLINK("https://docs.wto.org/imrd/directdoc.asp?DDFDocuments/t/G/TBTN24/BDI487.DOCX", "https://docs.wto.org/imrd/directdoc.asp?DDFDocuments/t/G/TBTN24/BDI487.DOCX")</f>
        <v>https://docs.wto.org/imrd/directdoc.asp?DDFDocuments/t/G/TBTN24/BDI487.DOCX</v>
      </c>
      <c r="Q48" s="6"/>
      <c r="R48" s="6"/>
    </row>
    <row r="49" spans="1:18" ht="60" customHeight="1" x14ac:dyDescent="0.25">
      <c r="A49" s="2" t="s">
        <v>855</v>
      </c>
      <c r="B49" s="7">
        <v>45470</v>
      </c>
      <c r="C49" s="6" t="str">
        <f>HYPERLINK("https://eping.wto.org/en/Search?viewData= G/TBT/N/BDI/487, G/TBT/N/KEN/1635, G/TBT/N/RWA/1036, G/TBT/N/TZA/1144, G/TBT/N/UGA/1954"," G/TBT/N/BDI/487, G/TBT/N/KEN/1635, G/TBT/N/RWA/1036, G/TBT/N/TZA/1144, G/TBT/N/UGA/1954")</f>
        <v xml:space="preserve"> G/TBT/N/BDI/487, G/TBT/N/KEN/1635, G/TBT/N/RWA/1036, G/TBT/N/TZA/1144, G/TBT/N/UGA/1954</v>
      </c>
      <c r="D49" s="6" t="s">
        <v>65</v>
      </c>
      <c r="E49" s="8" t="s">
        <v>95</v>
      </c>
      <c r="F49" s="8" t="s">
        <v>96</v>
      </c>
      <c r="G49" s="8" t="s">
        <v>97</v>
      </c>
      <c r="H49" s="6" t="s">
        <v>98</v>
      </c>
      <c r="I49" s="6" t="s">
        <v>61</v>
      </c>
      <c r="J49" s="6" t="s">
        <v>70</v>
      </c>
      <c r="K49" s="6" t="s">
        <v>63</v>
      </c>
      <c r="L49" s="6"/>
      <c r="M49" s="7">
        <v>45530</v>
      </c>
      <c r="N49" s="6" t="s">
        <v>24</v>
      </c>
      <c r="O49" s="8" t="s">
        <v>99</v>
      </c>
      <c r="P49" s="6" t="str">
        <f>HYPERLINK("https://docs.wto.org/imrd/directdoc.asp?DDFDocuments/t/G/TBTN24/BDI487.DOCX", "https://docs.wto.org/imrd/directdoc.asp?DDFDocuments/t/G/TBTN24/BDI487.DOCX")</f>
        <v>https://docs.wto.org/imrd/directdoc.asp?DDFDocuments/t/G/TBTN24/BDI487.DOCX</v>
      </c>
      <c r="Q49" s="6"/>
      <c r="R49" s="6"/>
    </row>
    <row r="50" spans="1:18" ht="60" customHeight="1" x14ac:dyDescent="0.25">
      <c r="A50" s="2" t="s">
        <v>855</v>
      </c>
      <c r="B50" s="7">
        <v>45470</v>
      </c>
      <c r="C50" s="6" t="str">
        <f>HYPERLINK("https://eping.wto.org/en/Search?viewData= G/TBT/N/BDI/487, G/TBT/N/KEN/1635, G/TBT/N/RWA/1036, G/TBT/N/TZA/1144, G/TBT/N/UGA/1954"," G/TBT/N/BDI/487, G/TBT/N/KEN/1635, G/TBT/N/RWA/1036, G/TBT/N/TZA/1144, G/TBT/N/UGA/1954")</f>
        <v xml:space="preserve"> G/TBT/N/BDI/487, G/TBT/N/KEN/1635, G/TBT/N/RWA/1036, G/TBT/N/TZA/1144, G/TBT/N/UGA/1954</v>
      </c>
      <c r="D50" s="6" t="s">
        <v>56</v>
      </c>
      <c r="E50" s="8" t="s">
        <v>95</v>
      </c>
      <c r="F50" s="8" t="s">
        <v>96</v>
      </c>
      <c r="G50" s="8" t="s">
        <v>97</v>
      </c>
      <c r="H50" s="6" t="s">
        <v>98</v>
      </c>
      <c r="I50" s="6" t="s">
        <v>61</v>
      </c>
      <c r="J50" s="6" t="s">
        <v>62</v>
      </c>
      <c r="K50" s="6" t="s">
        <v>63</v>
      </c>
      <c r="L50" s="6"/>
      <c r="M50" s="7">
        <v>45530</v>
      </c>
      <c r="N50" s="6" t="s">
        <v>24</v>
      </c>
      <c r="O50" s="8" t="s">
        <v>99</v>
      </c>
      <c r="P50" s="6" t="str">
        <f>HYPERLINK("https://docs.wto.org/imrd/directdoc.asp?DDFDocuments/t/G/TBTN24/BDI487.DOCX", "https://docs.wto.org/imrd/directdoc.asp?DDFDocuments/t/G/TBTN24/BDI487.DOCX")</f>
        <v>https://docs.wto.org/imrd/directdoc.asp?DDFDocuments/t/G/TBTN24/BDI487.DOCX</v>
      </c>
      <c r="Q50" s="6"/>
      <c r="R50" s="6"/>
    </row>
    <row r="51" spans="1:18" ht="60" customHeight="1" x14ac:dyDescent="0.25">
      <c r="A51" s="2" t="s">
        <v>855</v>
      </c>
      <c r="B51" s="7">
        <v>45470</v>
      </c>
      <c r="C51" s="6" t="str">
        <f>HYPERLINK("https://eping.wto.org/en/Search?viewData= G/TBT/N/BDI/487, G/TBT/N/KEN/1635, G/TBT/N/RWA/1036, G/TBT/N/TZA/1144, G/TBT/N/UGA/1954"," G/TBT/N/BDI/487, G/TBT/N/KEN/1635, G/TBT/N/RWA/1036, G/TBT/N/TZA/1144, G/TBT/N/UGA/1954")</f>
        <v xml:space="preserve"> G/TBT/N/BDI/487, G/TBT/N/KEN/1635, G/TBT/N/RWA/1036, G/TBT/N/TZA/1144, G/TBT/N/UGA/1954</v>
      </c>
      <c r="D51" s="6" t="s">
        <v>80</v>
      </c>
      <c r="E51" s="8" t="s">
        <v>95</v>
      </c>
      <c r="F51" s="8" t="s">
        <v>96</v>
      </c>
      <c r="G51" s="8" t="s">
        <v>97</v>
      </c>
      <c r="H51" s="6" t="s">
        <v>98</v>
      </c>
      <c r="I51" s="6" t="s">
        <v>61</v>
      </c>
      <c r="J51" s="6" t="s">
        <v>70</v>
      </c>
      <c r="K51" s="6" t="s">
        <v>63</v>
      </c>
      <c r="L51" s="6"/>
      <c r="M51" s="7">
        <v>45530</v>
      </c>
      <c r="N51" s="6" t="s">
        <v>24</v>
      </c>
      <c r="O51" s="8" t="s">
        <v>99</v>
      </c>
      <c r="P51" s="6" t="str">
        <f>HYPERLINK("https://docs.wto.org/imrd/directdoc.asp?DDFDocuments/t/G/TBTN24/BDI487.DOCX", "https://docs.wto.org/imrd/directdoc.asp?DDFDocuments/t/G/TBTN24/BDI487.DOCX")</f>
        <v>https://docs.wto.org/imrd/directdoc.asp?DDFDocuments/t/G/TBTN24/BDI487.DOCX</v>
      </c>
      <c r="Q51" s="6"/>
      <c r="R51" s="6"/>
    </row>
    <row r="52" spans="1:18" ht="60" customHeight="1" x14ac:dyDescent="0.25">
      <c r="A52" s="2" t="s">
        <v>855</v>
      </c>
      <c r="B52" s="7">
        <v>45470</v>
      </c>
      <c r="C52" s="6" t="str">
        <f>HYPERLINK("https://eping.wto.org/en/Search?viewData= G/TBT/N/BDI/487, G/TBT/N/KEN/1635, G/TBT/N/RWA/1036, G/TBT/N/TZA/1144, G/TBT/N/UGA/1954"," G/TBT/N/BDI/487, G/TBT/N/KEN/1635, G/TBT/N/RWA/1036, G/TBT/N/TZA/1144, G/TBT/N/UGA/1954")</f>
        <v xml:space="preserve"> G/TBT/N/BDI/487, G/TBT/N/KEN/1635, G/TBT/N/RWA/1036, G/TBT/N/TZA/1144, G/TBT/N/UGA/1954</v>
      </c>
      <c r="D52" s="6" t="s">
        <v>79</v>
      </c>
      <c r="E52" s="8" t="s">
        <v>95</v>
      </c>
      <c r="F52" s="8" t="s">
        <v>96</v>
      </c>
      <c r="G52" s="8" t="s">
        <v>97</v>
      </c>
      <c r="H52" s="6" t="s">
        <v>98</v>
      </c>
      <c r="I52" s="6" t="s">
        <v>61</v>
      </c>
      <c r="J52" s="6" t="s">
        <v>70</v>
      </c>
      <c r="K52" s="6" t="s">
        <v>63</v>
      </c>
      <c r="L52" s="6"/>
      <c r="M52" s="7">
        <v>45530</v>
      </c>
      <c r="N52" s="6" t="s">
        <v>24</v>
      </c>
      <c r="O52" s="8" t="s">
        <v>99</v>
      </c>
      <c r="P52" s="6" t="str">
        <f>HYPERLINK("https://docs.wto.org/imrd/directdoc.asp?DDFDocuments/t/G/TBTN24/BDI487.DOCX", "https://docs.wto.org/imrd/directdoc.asp?DDFDocuments/t/G/TBTN24/BDI487.DOCX")</f>
        <v>https://docs.wto.org/imrd/directdoc.asp?DDFDocuments/t/G/TBTN24/BDI487.DOCX</v>
      </c>
      <c r="Q52" s="6"/>
      <c r="R52" s="6"/>
    </row>
    <row r="53" spans="1:18" ht="60" customHeight="1" x14ac:dyDescent="0.25">
      <c r="A53" s="2" t="s">
        <v>889</v>
      </c>
      <c r="B53" s="7">
        <v>45463</v>
      </c>
      <c r="C53" s="6" t="str">
        <f>HYPERLINK("https://eping.wto.org/en/Search?viewData= G/TBT/N/ZAF/256"," G/TBT/N/ZAF/256")</f>
        <v xml:space="preserve"> G/TBT/N/ZAF/256</v>
      </c>
      <c r="D53" s="6" t="s">
        <v>298</v>
      </c>
      <c r="E53" s="8" t="s">
        <v>327</v>
      </c>
      <c r="F53" s="8" t="s">
        <v>328</v>
      </c>
      <c r="G53" s="8" t="s">
        <v>329</v>
      </c>
      <c r="H53" s="6" t="s">
        <v>330</v>
      </c>
      <c r="I53" s="6" t="s">
        <v>303</v>
      </c>
      <c r="J53" s="6" t="s">
        <v>304</v>
      </c>
      <c r="K53" s="6" t="s">
        <v>63</v>
      </c>
      <c r="L53" s="6"/>
      <c r="M53" s="7">
        <v>45523</v>
      </c>
      <c r="N53" s="6" t="s">
        <v>24</v>
      </c>
      <c r="O53" s="8" t="s">
        <v>331</v>
      </c>
      <c r="P53" s="6" t="str">
        <f>HYPERLINK("https://docs.wto.org/imrd/directdoc.asp?DDFDocuments/t/G/TBTN24/ZAF256.DOCX", "https://docs.wto.org/imrd/directdoc.asp?DDFDocuments/t/G/TBTN24/ZAF256.DOCX")</f>
        <v>https://docs.wto.org/imrd/directdoc.asp?DDFDocuments/t/G/TBTN24/ZAF256.DOCX</v>
      </c>
      <c r="Q53" s="6" t="str">
        <f>HYPERLINK("https://docs.wto.org/imrd/directdoc.asp?DDFDocuments/u/G/TBTN24/ZAF256.DOCX", "https://docs.wto.org/imrd/directdoc.asp?DDFDocuments/u/G/TBTN24/ZAF256.DOCX")</f>
        <v>https://docs.wto.org/imrd/directdoc.asp?DDFDocuments/u/G/TBTN24/ZAF256.DOCX</v>
      </c>
      <c r="R53" s="6" t="str">
        <f>HYPERLINK("https://docs.wto.org/imrd/directdoc.asp?DDFDocuments/v/G/TBTN24/ZAF256.DOCX", "https://docs.wto.org/imrd/directdoc.asp?DDFDocuments/v/G/TBTN24/ZAF256.DOCX")</f>
        <v>https://docs.wto.org/imrd/directdoc.asp?DDFDocuments/v/G/TBTN24/ZAF256.DOCX</v>
      </c>
    </row>
    <row r="54" spans="1:18" ht="60" customHeight="1" x14ac:dyDescent="0.25">
      <c r="A54" s="2" t="s">
        <v>848</v>
      </c>
      <c r="B54" s="7">
        <v>45471</v>
      </c>
      <c r="C54" s="6" t="str">
        <f>HYPERLINK("https://eping.wto.org/en/Search?viewData= G/TBT/N/UKR/302"," G/TBT/N/UKR/302")</f>
        <v xml:space="preserve"> G/TBT/N/UKR/302</v>
      </c>
      <c r="D54" s="6" t="s">
        <v>43</v>
      </c>
      <c r="E54" s="8" t="s">
        <v>44</v>
      </c>
      <c r="F54" s="8" t="s">
        <v>45</v>
      </c>
      <c r="G54" s="8" t="s">
        <v>46</v>
      </c>
      <c r="H54" s="6" t="s">
        <v>22</v>
      </c>
      <c r="I54" s="6" t="s">
        <v>22</v>
      </c>
      <c r="J54" s="6" t="s">
        <v>47</v>
      </c>
      <c r="K54" s="6" t="s">
        <v>22</v>
      </c>
      <c r="L54" s="6"/>
      <c r="M54" s="7">
        <v>45531</v>
      </c>
      <c r="N54" s="6" t="s">
        <v>24</v>
      </c>
      <c r="O54" s="8" t="s">
        <v>48</v>
      </c>
      <c r="P54" s="6" t="str">
        <f>HYPERLINK("https://docs.wto.org/imrd/directdoc.asp?DDFDocuments/t/G/TBTN24/UKR302.DOCX", "https://docs.wto.org/imrd/directdoc.asp?DDFDocuments/t/G/TBTN24/UKR302.DOCX")</f>
        <v>https://docs.wto.org/imrd/directdoc.asp?DDFDocuments/t/G/TBTN24/UKR302.DOCX</v>
      </c>
      <c r="Q54" s="6"/>
      <c r="R54" s="6"/>
    </row>
    <row r="55" spans="1:18" ht="60" customHeight="1" x14ac:dyDescent="0.25">
      <c r="A55" s="2" t="s">
        <v>852</v>
      </c>
      <c r="B55" s="7">
        <v>45470</v>
      </c>
      <c r="C55" s="6" t="str">
        <f>HYPERLINK("https://eping.wto.org/en/Search?viewData= G/TBT/N/EU/1072"," G/TBT/N/EU/1072")</f>
        <v xml:space="preserve"> G/TBT/N/EU/1072</v>
      </c>
      <c r="D55" s="6" t="s">
        <v>72</v>
      </c>
      <c r="E55" s="8" t="s">
        <v>73</v>
      </c>
      <c r="F55" s="8" t="s">
        <v>74</v>
      </c>
      <c r="G55" s="8" t="s">
        <v>75</v>
      </c>
      <c r="H55" s="6" t="s">
        <v>76</v>
      </c>
      <c r="I55" s="6" t="s">
        <v>77</v>
      </c>
      <c r="J55" s="6" t="s">
        <v>54</v>
      </c>
      <c r="K55" s="6" t="s">
        <v>22</v>
      </c>
      <c r="L55" s="6"/>
      <c r="M55" s="7">
        <v>45530</v>
      </c>
      <c r="N55" s="6" t="s">
        <v>24</v>
      </c>
      <c r="O55" s="8" t="s">
        <v>78</v>
      </c>
      <c r="P55" s="6" t="str">
        <f>HYPERLINK("https://docs.wto.org/imrd/directdoc.asp?DDFDocuments/t/G/TBTN24/EU1072.DOCX", "https://docs.wto.org/imrd/directdoc.asp?DDFDocuments/t/G/TBTN24/EU1072.DOCX")</f>
        <v>https://docs.wto.org/imrd/directdoc.asp?DDFDocuments/t/G/TBTN24/EU1072.DOCX</v>
      </c>
      <c r="Q55" s="6"/>
      <c r="R55" s="6"/>
    </row>
    <row r="56" spans="1:18" ht="60" customHeight="1" x14ac:dyDescent="0.25">
      <c r="A56" s="2" t="s">
        <v>956</v>
      </c>
      <c r="B56" s="7">
        <v>45450</v>
      </c>
      <c r="C56" s="6" t="str">
        <f>HYPERLINK("https://eping.wto.org/en/Search?viewData= G/TBT/N/TUR/213"," G/TBT/N/TUR/213")</f>
        <v xml:space="preserve"> G/TBT/N/TUR/213</v>
      </c>
      <c r="D56" s="6" t="s">
        <v>721</v>
      </c>
      <c r="E56" s="8" t="s">
        <v>722</v>
      </c>
      <c r="F56" s="8" t="s">
        <v>723</v>
      </c>
      <c r="G56" s="8" t="s">
        <v>724</v>
      </c>
      <c r="H56" s="6" t="s">
        <v>22</v>
      </c>
      <c r="I56" s="6" t="s">
        <v>725</v>
      </c>
      <c r="J56" s="6" t="s">
        <v>114</v>
      </c>
      <c r="K56" s="6" t="s">
        <v>63</v>
      </c>
      <c r="L56" s="6"/>
      <c r="M56" s="7">
        <v>45510</v>
      </c>
      <c r="N56" s="6" t="s">
        <v>24</v>
      </c>
      <c r="O56" s="8" t="s">
        <v>726</v>
      </c>
      <c r="P56" s="6" t="str">
        <f>HYPERLINK("https://docs.wto.org/imrd/directdoc.asp?DDFDocuments/t/G/TBTN24/TUR213.DOCX", "https://docs.wto.org/imrd/directdoc.asp?DDFDocuments/t/G/TBTN24/TUR213.DOCX")</f>
        <v>https://docs.wto.org/imrd/directdoc.asp?DDFDocuments/t/G/TBTN24/TUR213.DOCX</v>
      </c>
      <c r="Q56" s="6" t="str">
        <f>HYPERLINK("https://docs.wto.org/imrd/directdoc.asp?DDFDocuments/u/G/TBTN24/TUR213.DOCX", "https://docs.wto.org/imrd/directdoc.asp?DDFDocuments/u/G/TBTN24/TUR213.DOCX")</f>
        <v>https://docs.wto.org/imrd/directdoc.asp?DDFDocuments/u/G/TBTN24/TUR213.DOCX</v>
      </c>
      <c r="R56" s="6" t="str">
        <f>HYPERLINK("https://docs.wto.org/imrd/directdoc.asp?DDFDocuments/v/G/TBTN24/TUR213.DOCX", "https://docs.wto.org/imrd/directdoc.asp?DDFDocuments/v/G/TBTN24/TUR213.DOCX")</f>
        <v>https://docs.wto.org/imrd/directdoc.asp?DDFDocuments/v/G/TBTN24/TUR213.DOCX</v>
      </c>
    </row>
    <row r="57" spans="1:18" ht="60" customHeight="1" x14ac:dyDescent="0.25">
      <c r="A57" s="2" t="s">
        <v>956</v>
      </c>
      <c r="B57" s="7">
        <v>45449</v>
      </c>
      <c r="C57" s="6" t="str">
        <f>HYPERLINK("https://eping.wto.org/en/Search?viewData= G/TBT/N/EU/1068"," G/TBT/N/EU/1068")</f>
        <v xml:space="preserve"> G/TBT/N/EU/1068</v>
      </c>
      <c r="D57" s="6" t="s">
        <v>72</v>
      </c>
      <c r="E57" s="8" t="s">
        <v>740</v>
      </c>
      <c r="F57" s="8" t="s">
        <v>741</v>
      </c>
      <c r="G57" s="8" t="s">
        <v>742</v>
      </c>
      <c r="H57" s="6" t="s">
        <v>22</v>
      </c>
      <c r="I57" s="6" t="s">
        <v>725</v>
      </c>
      <c r="J57" s="6" t="s">
        <v>114</v>
      </c>
      <c r="K57" s="6" t="s">
        <v>708</v>
      </c>
      <c r="L57" s="6"/>
      <c r="M57" s="7">
        <v>45509</v>
      </c>
      <c r="N57" s="6" t="s">
        <v>24</v>
      </c>
      <c r="O57" s="8" t="s">
        <v>743</v>
      </c>
      <c r="P57" s="6" t="str">
        <f>HYPERLINK("https://docs.wto.org/imrd/directdoc.asp?DDFDocuments/t/G/TBTN24/EU1068.DOCX", "https://docs.wto.org/imrd/directdoc.asp?DDFDocuments/t/G/TBTN24/EU1068.DOCX")</f>
        <v>https://docs.wto.org/imrd/directdoc.asp?DDFDocuments/t/G/TBTN24/EU1068.DOCX</v>
      </c>
      <c r="Q57" s="6" t="str">
        <f>HYPERLINK("https://docs.wto.org/imrd/directdoc.asp?DDFDocuments/u/G/TBTN24/EU1068.DOCX", "https://docs.wto.org/imrd/directdoc.asp?DDFDocuments/u/G/TBTN24/EU1068.DOCX")</f>
        <v>https://docs.wto.org/imrd/directdoc.asp?DDFDocuments/u/G/TBTN24/EU1068.DOCX</v>
      </c>
      <c r="R57" s="6" t="str">
        <f>HYPERLINK("https://docs.wto.org/imrd/directdoc.asp?DDFDocuments/v/G/TBTN24/EU1068.DOCX", "https://docs.wto.org/imrd/directdoc.asp?DDFDocuments/v/G/TBTN24/EU1068.DOCX")</f>
        <v>https://docs.wto.org/imrd/directdoc.asp?DDFDocuments/v/G/TBTN24/EU1068.DOCX</v>
      </c>
    </row>
    <row r="58" spans="1:18" ht="60" customHeight="1" x14ac:dyDescent="0.25">
      <c r="A58" s="2" t="s">
        <v>953</v>
      </c>
      <c r="B58" s="7">
        <v>45450</v>
      </c>
      <c r="C58" s="6" t="str">
        <f>HYPERLINK("https://eping.wto.org/en/Search?viewData= G/TBT/N/TPKM/541"," G/TBT/N/TPKM/541")</f>
        <v xml:space="preserve"> G/TBT/N/TPKM/541</v>
      </c>
      <c r="D58" s="6" t="s">
        <v>530</v>
      </c>
      <c r="E58" s="8" t="s">
        <v>703</v>
      </c>
      <c r="F58" s="8" t="s">
        <v>704</v>
      </c>
      <c r="G58" s="8" t="s">
        <v>705</v>
      </c>
      <c r="H58" s="6" t="s">
        <v>706</v>
      </c>
      <c r="I58" s="6" t="s">
        <v>707</v>
      </c>
      <c r="J58" s="6" t="s">
        <v>238</v>
      </c>
      <c r="K58" s="6" t="s">
        <v>708</v>
      </c>
      <c r="L58" s="6"/>
      <c r="M58" s="7">
        <v>45510</v>
      </c>
      <c r="N58" s="6" t="s">
        <v>24</v>
      </c>
      <c r="O58" s="8" t="s">
        <v>709</v>
      </c>
      <c r="P58" s="6" t="str">
        <f>HYPERLINK("https://docs.wto.org/imrd/directdoc.asp?DDFDocuments/t/G/TBTN24/TPKM541.DOCX", "https://docs.wto.org/imrd/directdoc.asp?DDFDocuments/t/G/TBTN24/TPKM541.DOCX")</f>
        <v>https://docs.wto.org/imrd/directdoc.asp?DDFDocuments/t/G/TBTN24/TPKM541.DOCX</v>
      </c>
      <c r="Q58" s="6" t="str">
        <f>HYPERLINK("https://docs.wto.org/imrd/directdoc.asp?DDFDocuments/u/G/TBTN24/TPKM541.DOCX", "https://docs.wto.org/imrd/directdoc.asp?DDFDocuments/u/G/TBTN24/TPKM541.DOCX")</f>
        <v>https://docs.wto.org/imrd/directdoc.asp?DDFDocuments/u/G/TBTN24/TPKM541.DOCX</v>
      </c>
      <c r="R58" s="6" t="str">
        <f>HYPERLINK("https://docs.wto.org/imrd/directdoc.asp?DDFDocuments/v/G/TBTN24/TPKM541.DOCX", "https://docs.wto.org/imrd/directdoc.asp?DDFDocuments/v/G/TBTN24/TPKM541.DOCX")</f>
        <v>https://docs.wto.org/imrd/directdoc.asp?DDFDocuments/v/G/TBTN24/TPKM541.DOCX</v>
      </c>
    </row>
    <row r="59" spans="1:18" ht="60" customHeight="1" x14ac:dyDescent="0.25">
      <c r="A59" s="2" t="s">
        <v>858</v>
      </c>
      <c r="B59" s="7">
        <v>45470</v>
      </c>
      <c r="C59" s="6" t="str">
        <f>HYPERLINK("https://eping.wto.org/en/Search?viewData= G/TBT/N/JPN/817"," G/TBT/N/JPN/817")</f>
        <v xml:space="preserve"> G/TBT/N/JPN/817</v>
      </c>
      <c r="D59" s="6" t="s">
        <v>110</v>
      </c>
      <c r="E59" s="8" t="s">
        <v>111</v>
      </c>
      <c r="F59" s="8" t="s">
        <v>112</v>
      </c>
      <c r="G59" s="8" t="s">
        <v>113</v>
      </c>
      <c r="H59" s="6" t="s">
        <v>22</v>
      </c>
      <c r="I59" s="6" t="s">
        <v>22</v>
      </c>
      <c r="J59" s="6" t="s">
        <v>114</v>
      </c>
      <c r="K59" s="6" t="s">
        <v>22</v>
      </c>
      <c r="L59" s="6"/>
      <c r="M59" s="7">
        <v>45500</v>
      </c>
      <c r="N59" s="6" t="s">
        <v>24</v>
      </c>
      <c r="O59" s="8" t="s">
        <v>115</v>
      </c>
      <c r="P59" s="6" t="str">
        <f>HYPERLINK("https://docs.wto.org/imrd/directdoc.asp?DDFDocuments/t/G/TBTN24/JPN817.DOCX", "https://docs.wto.org/imrd/directdoc.asp?DDFDocuments/t/G/TBTN24/JPN817.DOCX")</f>
        <v>https://docs.wto.org/imrd/directdoc.asp?DDFDocuments/t/G/TBTN24/JPN817.DOCX</v>
      </c>
      <c r="Q59" s="6"/>
      <c r="R59" s="6"/>
    </row>
    <row r="60" spans="1:18" ht="60" customHeight="1" x14ac:dyDescent="0.25">
      <c r="A60" s="2" t="s">
        <v>967</v>
      </c>
      <c r="B60" s="7">
        <v>45447</v>
      </c>
      <c r="C60" s="6" t="str">
        <f>HYPERLINK("https://eping.wto.org/en/Search?viewData= G/TBT/N/MMR/9"," G/TBT/N/MMR/9")</f>
        <v xml:space="preserve"> G/TBT/N/MMR/9</v>
      </c>
      <c r="D60" s="6" t="s">
        <v>810</v>
      </c>
      <c r="E60" s="8" t="s">
        <v>811</v>
      </c>
      <c r="F60" s="8" t="s">
        <v>812</v>
      </c>
      <c r="G60" s="8" t="s">
        <v>278</v>
      </c>
      <c r="H60" s="6" t="s">
        <v>22</v>
      </c>
      <c r="I60" s="6" t="s">
        <v>177</v>
      </c>
      <c r="J60" s="6" t="s">
        <v>813</v>
      </c>
      <c r="K60" s="6" t="s">
        <v>63</v>
      </c>
      <c r="L60" s="6"/>
      <c r="M60" s="7">
        <v>45371</v>
      </c>
      <c r="N60" s="6" t="s">
        <v>24</v>
      </c>
      <c r="O60" s="8" t="s">
        <v>814</v>
      </c>
      <c r="P60" s="6" t="str">
        <f>HYPERLINK("https://docs.wto.org/imrd/directdoc.asp?DDFDocuments/t/G/TBTN24/MMR9.DOCX", "https://docs.wto.org/imrd/directdoc.asp?DDFDocuments/t/G/TBTN24/MMR9.DOCX")</f>
        <v>https://docs.wto.org/imrd/directdoc.asp?DDFDocuments/t/G/TBTN24/MMR9.DOCX</v>
      </c>
      <c r="Q60" s="6" t="str">
        <f>HYPERLINK("https://docs.wto.org/imrd/directdoc.asp?DDFDocuments/u/G/TBTN24/MMR9.DOCX", "https://docs.wto.org/imrd/directdoc.asp?DDFDocuments/u/G/TBTN24/MMR9.DOCX")</f>
        <v>https://docs.wto.org/imrd/directdoc.asp?DDFDocuments/u/G/TBTN24/MMR9.DOCX</v>
      </c>
      <c r="R60" s="6" t="str">
        <f>HYPERLINK("https://docs.wto.org/imrd/directdoc.asp?DDFDocuments/v/G/TBTN24/MMR9.DOCX", "https://docs.wto.org/imrd/directdoc.asp?DDFDocuments/v/G/TBTN24/MMR9.DOCX")</f>
        <v>https://docs.wto.org/imrd/directdoc.asp?DDFDocuments/v/G/TBTN24/MMR9.DOCX</v>
      </c>
    </row>
    <row r="61" spans="1:18" ht="60" customHeight="1" x14ac:dyDescent="0.25">
      <c r="A61" s="2" t="s">
        <v>867</v>
      </c>
      <c r="B61" s="7">
        <v>45468</v>
      </c>
      <c r="C61" s="6" t="str">
        <f>HYPERLINK("https://eping.wto.org/en/Search?viewData= G/TBT/N/BRA/1551"," G/TBT/N/BRA/1551")</f>
        <v xml:space="preserve"> G/TBT/N/BRA/1551</v>
      </c>
      <c r="D61" s="6" t="s">
        <v>173</v>
      </c>
      <c r="E61" s="8" t="s">
        <v>174</v>
      </c>
      <c r="F61" s="8" t="s">
        <v>175</v>
      </c>
      <c r="G61" s="8" t="s">
        <v>176</v>
      </c>
      <c r="H61" s="6" t="s">
        <v>22</v>
      </c>
      <c r="I61" s="6" t="s">
        <v>177</v>
      </c>
      <c r="J61" s="6" t="s">
        <v>54</v>
      </c>
      <c r="K61" s="6" t="s">
        <v>63</v>
      </c>
      <c r="L61" s="6"/>
      <c r="M61" s="7">
        <v>45530</v>
      </c>
      <c r="N61" s="6" t="s">
        <v>24</v>
      </c>
      <c r="O61" s="8" t="s">
        <v>178</v>
      </c>
      <c r="P61" s="6" t="str">
        <f>HYPERLINK("https://docs.wto.org/imrd/directdoc.asp?DDFDocuments/t/G/TBTN24/BRA1551.DOCX", "https://docs.wto.org/imrd/directdoc.asp?DDFDocuments/t/G/TBTN24/BRA1551.DOCX")</f>
        <v>https://docs.wto.org/imrd/directdoc.asp?DDFDocuments/t/G/TBTN24/BRA1551.DOCX</v>
      </c>
      <c r="Q61" s="6" t="str">
        <f>HYPERLINK("https://docs.wto.org/imrd/directdoc.asp?DDFDocuments/u/G/TBTN24/BRA1551.DOCX", "https://docs.wto.org/imrd/directdoc.asp?DDFDocuments/u/G/TBTN24/BRA1551.DOCX")</f>
        <v>https://docs.wto.org/imrd/directdoc.asp?DDFDocuments/u/G/TBTN24/BRA1551.DOCX</v>
      </c>
      <c r="R61" s="6"/>
    </row>
    <row r="62" spans="1:18" ht="60" customHeight="1" x14ac:dyDescent="0.25">
      <c r="A62" s="2" t="s">
        <v>961</v>
      </c>
      <c r="B62" s="7">
        <v>45448</v>
      </c>
      <c r="C62" s="6" t="str">
        <f>HYPERLINK("https://eping.wto.org/en/Search?viewData= G/TBT/N/UKR/297"," G/TBT/N/UKR/297")</f>
        <v xml:space="preserve"> G/TBT/N/UKR/297</v>
      </c>
      <c r="D62" s="6" t="s">
        <v>43</v>
      </c>
      <c r="E62" s="8" t="s">
        <v>772</v>
      </c>
      <c r="F62" s="8" t="s">
        <v>773</v>
      </c>
      <c r="G62" s="8" t="s">
        <v>774</v>
      </c>
      <c r="H62" s="6" t="s">
        <v>22</v>
      </c>
      <c r="I62" s="6" t="s">
        <v>775</v>
      </c>
      <c r="J62" s="6" t="s">
        <v>776</v>
      </c>
      <c r="K62" s="6" t="s">
        <v>22</v>
      </c>
      <c r="L62" s="6"/>
      <c r="M62" s="7">
        <v>45508</v>
      </c>
      <c r="N62" s="6" t="s">
        <v>24</v>
      </c>
      <c r="O62" s="8" t="s">
        <v>777</v>
      </c>
      <c r="P62" s="6" t="str">
        <f>HYPERLINK("https://docs.wto.org/imrd/directdoc.asp?DDFDocuments/t/G/TBTN24/UKR297.DOCX", "https://docs.wto.org/imrd/directdoc.asp?DDFDocuments/t/G/TBTN24/UKR297.DOCX")</f>
        <v>https://docs.wto.org/imrd/directdoc.asp?DDFDocuments/t/G/TBTN24/UKR297.DOCX</v>
      </c>
      <c r="Q62" s="6" t="str">
        <f>HYPERLINK("https://docs.wto.org/imrd/directdoc.asp?DDFDocuments/u/G/TBTN24/UKR297.DOCX", "https://docs.wto.org/imrd/directdoc.asp?DDFDocuments/u/G/TBTN24/UKR297.DOCX")</f>
        <v>https://docs.wto.org/imrd/directdoc.asp?DDFDocuments/u/G/TBTN24/UKR297.DOCX</v>
      </c>
      <c r="R62" s="6" t="str">
        <f>HYPERLINK("https://docs.wto.org/imrd/directdoc.asp?DDFDocuments/v/G/TBTN24/UKR297.DOCX", "https://docs.wto.org/imrd/directdoc.asp?DDFDocuments/v/G/TBTN24/UKR297.DOCX")</f>
        <v>https://docs.wto.org/imrd/directdoc.asp?DDFDocuments/v/G/TBTN24/UKR297.DOCX</v>
      </c>
    </row>
    <row r="63" spans="1:18" ht="60" customHeight="1" x14ac:dyDescent="0.25">
      <c r="A63" s="2" t="s">
        <v>913</v>
      </c>
      <c r="B63" s="7">
        <v>45460</v>
      </c>
      <c r="C63" s="6" t="str">
        <f>HYPERLINK("https://eping.wto.org/en/Search?viewData= G/TBT/N/ECU/536"," G/TBT/N/ECU/536")</f>
        <v xml:space="preserve"> G/TBT/N/ECU/536</v>
      </c>
      <c r="D63" s="6" t="s">
        <v>17</v>
      </c>
      <c r="E63" s="8" t="s">
        <v>460</v>
      </c>
      <c r="F63" s="8" t="s">
        <v>461</v>
      </c>
      <c r="G63" s="8" t="s">
        <v>462</v>
      </c>
      <c r="H63" s="6" t="s">
        <v>463</v>
      </c>
      <c r="I63" s="6" t="s">
        <v>464</v>
      </c>
      <c r="J63" s="6" t="s">
        <v>23</v>
      </c>
      <c r="K63" s="6" t="s">
        <v>22</v>
      </c>
      <c r="L63" s="6"/>
      <c r="M63" s="7">
        <v>45520</v>
      </c>
      <c r="N63" s="6" t="s">
        <v>24</v>
      </c>
      <c r="O63" s="8" t="s">
        <v>465</v>
      </c>
      <c r="P63" s="6" t="str">
        <f>HYPERLINK("https://docs.wto.org/imrd/directdoc.asp?DDFDocuments/t/G/TBTN24/ECU536.DOCX", "https://docs.wto.org/imrd/directdoc.asp?DDFDocuments/t/G/TBTN24/ECU536.DOCX")</f>
        <v>https://docs.wto.org/imrd/directdoc.asp?DDFDocuments/t/G/TBTN24/ECU536.DOCX</v>
      </c>
      <c r="Q63" s="6" t="str">
        <f>HYPERLINK("https://docs.wto.org/imrd/directdoc.asp?DDFDocuments/u/G/TBTN24/ECU536.DOCX", "https://docs.wto.org/imrd/directdoc.asp?DDFDocuments/u/G/TBTN24/ECU536.DOCX")</f>
        <v>https://docs.wto.org/imrd/directdoc.asp?DDFDocuments/u/G/TBTN24/ECU536.DOCX</v>
      </c>
      <c r="R63" s="6" t="str">
        <f>HYPERLINK("https://docs.wto.org/imrd/directdoc.asp?DDFDocuments/v/G/TBTN24/ECU536.DOCX", "https://docs.wto.org/imrd/directdoc.asp?DDFDocuments/v/G/TBTN24/ECU536.DOCX")</f>
        <v>https://docs.wto.org/imrd/directdoc.asp?DDFDocuments/v/G/TBTN24/ECU536.DOCX</v>
      </c>
    </row>
    <row r="64" spans="1:18" ht="60" customHeight="1" x14ac:dyDescent="0.25">
      <c r="A64" s="2" t="s">
        <v>854</v>
      </c>
      <c r="B64" s="7">
        <v>45470</v>
      </c>
      <c r="C64" s="6" t="str">
        <f>HYPERLINK("https://eping.wto.org/en/Search?viewData= G/TBT/N/ISR/1349"," G/TBT/N/ISR/1349")</f>
        <v xml:space="preserve"> G/TBT/N/ISR/1349</v>
      </c>
      <c r="D64" s="6" t="s">
        <v>87</v>
      </c>
      <c r="E64" s="8" t="s">
        <v>88</v>
      </c>
      <c r="F64" s="8" t="s">
        <v>89</v>
      </c>
      <c r="G64" s="8" t="s">
        <v>90</v>
      </c>
      <c r="H64" s="6" t="s">
        <v>91</v>
      </c>
      <c r="I64" s="6" t="s">
        <v>92</v>
      </c>
      <c r="J64" s="6" t="s">
        <v>93</v>
      </c>
      <c r="K64" s="6" t="s">
        <v>22</v>
      </c>
      <c r="L64" s="6"/>
      <c r="M64" s="7">
        <v>45530</v>
      </c>
      <c r="N64" s="6" t="s">
        <v>24</v>
      </c>
      <c r="O64" s="8" t="s">
        <v>94</v>
      </c>
      <c r="P64" s="6" t="str">
        <f>HYPERLINK("https://docs.wto.org/imrd/directdoc.asp?DDFDocuments/t/G/TBTN24/ISR1349.DOCX", "https://docs.wto.org/imrd/directdoc.asp?DDFDocuments/t/G/TBTN24/ISR1349.DOCX")</f>
        <v>https://docs.wto.org/imrd/directdoc.asp?DDFDocuments/t/G/TBTN24/ISR1349.DOCX</v>
      </c>
      <c r="Q64" s="6"/>
      <c r="R64" s="6"/>
    </row>
    <row r="65" spans="1:18" ht="60" customHeight="1" x14ac:dyDescent="0.25">
      <c r="A65" s="2" t="s">
        <v>854</v>
      </c>
      <c r="B65" s="7">
        <v>45470</v>
      </c>
      <c r="C65" s="6" t="str">
        <f>HYPERLINK("https://eping.wto.org/en/Search?viewData= G/TBT/N/ISR/1350"," G/TBT/N/ISR/1350")</f>
        <v xml:space="preserve"> G/TBT/N/ISR/1350</v>
      </c>
      <c r="D65" s="6" t="s">
        <v>87</v>
      </c>
      <c r="E65" s="8" t="s">
        <v>121</v>
      </c>
      <c r="F65" s="8" t="s">
        <v>122</v>
      </c>
      <c r="G65" s="8" t="s">
        <v>90</v>
      </c>
      <c r="H65" s="6" t="s">
        <v>91</v>
      </c>
      <c r="I65" s="6" t="s">
        <v>92</v>
      </c>
      <c r="J65" s="6" t="s">
        <v>93</v>
      </c>
      <c r="K65" s="6" t="s">
        <v>22</v>
      </c>
      <c r="L65" s="6"/>
      <c r="M65" s="7">
        <v>45530</v>
      </c>
      <c r="N65" s="6" t="s">
        <v>24</v>
      </c>
      <c r="O65" s="8" t="s">
        <v>123</v>
      </c>
      <c r="P65" s="6" t="str">
        <f>HYPERLINK("https://docs.wto.org/imrd/directdoc.asp?DDFDocuments/t/G/TBTN24/ISR1350.DOCX", "https://docs.wto.org/imrd/directdoc.asp?DDFDocuments/t/G/TBTN24/ISR1350.DOCX")</f>
        <v>https://docs.wto.org/imrd/directdoc.asp?DDFDocuments/t/G/TBTN24/ISR1350.DOCX</v>
      </c>
      <c r="Q65" s="6"/>
      <c r="R65" s="6"/>
    </row>
    <row r="66" spans="1:18" ht="39" customHeight="1" x14ac:dyDescent="0.25">
      <c r="A66" s="8" t="s">
        <v>900</v>
      </c>
      <c r="B66" s="7">
        <v>45462</v>
      </c>
      <c r="C66" s="6" t="str">
        <f>HYPERLINK("https://eping.wto.org/en/Search?viewData= G/TBT/N/CHN/1867"," G/TBT/N/CHN/1867")</f>
        <v xml:space="preserve"> G/TBT/N/CHN/1867</v>
      </c>
      <c r="D66" s="6" t="s">
        <v>332</v>
      </c>
      <c r="E66" s="8" t="s">
        <v>393</v>
      </c>
      <c r="F66" s="8" t="s">
        <v>394</v>
      </c>
      <c r="G66" s="8" t="s">
        <v>395</v>
      </c>
      <c r="H66" s="6" t="s">
        <v>396</v>
      </c>
      <c r="I66" s="6" t="s">
        <v>397</v>
      </c>
      <c r="J66" s="6" t="s">
        <v>54</v>
      </c>
      <c r="K66" s="6" t="s">
        <v>22</v>
      </c>
      <c r="L66" s="6"/>
      <c r="M66" s="7">
        <v>45522</v>
      </c>
      <c r="N66" s="6" t="s">
        <v>24</v>
      </c>
      <c r="O66" s="8" t="s">
        <v>398</v>
      </c>
      <c r="P66" s="6" t="str">
        <f>HYPERLINK("https://docs.wto.org/imrd/directdoc.asp?DDFDocuments/t/G/TBTN24/CHN1867.DOCX", "https://docs.wto.org/imrd/directdoc.asp?DDFDocuments/t/G/TBTN24/CHN1867.DOCX")</f>
        <v>https://docs.wto.org/imrd/directdoc.asp?DDFDocuments/t/G/TBTN24/CHN1867.DOCX</v>
      </c>
      <c r="Q66" s="6" t="str">
        <f>HYPERLINK("https://docs.wto.org/imrd/directdoc.asp?DDFDocuments/u/G/TBTN24/CHN1867.DOCX", "https://docs.wto.org/imrd/directdoc.asp?DDFDocuments/u/G/TBTN24/CHN1867.DOCX")</f>
        <v>https://docs.wto.org/imrd/directdoc.asp?DDFDocuments/u/G/TBTN24/CHN1867.DOCX</v>
      </c>
      <c r="R66" s="6" t="str">
        <f>HYPERLINK("https://docs.wto.org/imrd/directdoc.asp?DDFDocuments/v/G/TBTN24/CHN1867.DOCX", "https://docs.wto.org/imrd/directdoc.asp?DDFDocuments/v/G/TBTN24/CHN1867.DOCX")</f>
        <v>https://docs.wto.org/imrd/directdoc.asp?DDFDocuments/v/G/TBTN24/CHN1867.DOCX</v>
      </c>
    </row>
    <row r="67" spans="1:18" ht="60" customHeight="1" x14ac:dyDescent="0.25">
      <c r="A67" s="2" t="s">
        <v>941</v>
      </c>
      <c r="B67" s="7">
        <v>45454</v>
      </c>
      <c r="C67" s="6" t="str">
        <f>HYPERLINK("https://eping.wto.org/en/Search?viewData= G/TBT/N/TPKM/542"," G/TBT/N/TPKM/542")</f>
        <v xml:space="preserve"> G/TBT/N/TPKM/542</v>
      </c>
      <c r="D67" s="6" t="s">
        <v>530</v>
      </c>
      <c r="E67" s="8" t="s">
        <v>640</v>
      </c>
      <c r="F67" s="8" t="s">
        <v>641</v>
      </c>
      <c r="G67" s="8" t="s">
        <v>642</v>
      </c>
      <c r="H67" s="6" t="s">
        <v>643</v>
      </c>
      <c r="I67" s="6" t="s">
        <v>535</v>
      </c>
      <c r="J67" s="6" t="s">
        <v>644</v>
      </c>
      <c r="K67" s="6" t="s">
        <v>22</v>
      </c>
      <c r="L67" s="6"/>
      <c r="M67" s="7">
        <v>45514</v>
      </c>
      <c r="N67" s="6" t="s">
        <v>24</v>
      </c>
      <c r="O67" s="8" t="s">
        <v>645</v>
      </c>
      <c r="P67" s="6" t="str">
        <f>HYPERLINK("https://docs.wto.org/imrd/directdoc.asp?DDFDocuments/t/G/TBTN24/TPKM542.DOCX", "https://docs.wto.org/imrd/directdoc.asp?DDFDocuments/t/G/TBTN24/TPKM542.DOCX")</f>
        <v>https://docs.wto.org/imrd/directdoc.asp?DDFDocuments/t/G/TBTN24/TPKM542.DOCX</v>
      </c>
      <c r="Q67" s="6" t="str">
        <f>HYPERLINK("https://docs.wto.org/imrd/directdoc.asp?DDFDocuments/u/G/TBTN24/TPKM542.DOCX", "https://docs.wto.org/imrd/directdoc.asp?DDFDocuments/u/G/TBTN24/TPKM542.DOCX")</f>
        <v>https://docs.wto.org/imrd/directdoc.asp?DDFDocuments/u/G/TBTN24/TPKM542.DOCX</v>
      </c>
      <c r="R67" s="6" t="str">
        <f>HYPERLINK("https://docs.wto.org/imrd/directdoc.asp?DDFDocuments/v/G/TBTN24/TPKM542.DOCX", "https://docs.wto.org/imrd/directdoc.asp?DDFDocuments/v/G/TBTN24/TPKM542.DOCX")</f>
        <v>https://docs.wto.org/imrd/directdoc.asp?DDFDocuments/v/G/TBTN24/TPKM542.DOCX</v>
      </c>
    </row>
    <row r="68" spans="1:18" ht="60" customHeight="1" x14ac:dyDescent="0.25">
      <c r="A68" s="2" t="s">
        <v>882</v>
      </c>
      <c r="B68" s="7">
        <v>45463</v>
      </c>
      <c r="C68" s="6" t="str">
        <f>HYPERLINK("https://eping.wto.org/en/Search?viewData= G/TBT/N/ECU/541"," G/TBT/N/ECU/541")</f>
        <v xml:space="preserve"> G/TBT/N/ECU/541</v>
      </c>
      <c r="D68" s="6" t="s">
        <v>17</v>
      </c>
      <c r="E68" s="8" t="s">
        <v>283</v>
      </c>
      <c r="F68" s="8" t="s">
        <v>284</v>
      </c>
      <c r="G68" s="8" t="s">
        <v>285</v>
      </c>
      <c r="H68" s="6" t="s">
        <v>286</v>
      </c>
      <c r="I68" s="6" t="s">
        <v>287</v>
      </c>
      <c r="J68" s="6" t="s">
        <v>23</v>
      </c>
      <c r="K68" s="6" t="s">
        <v>22</v>
      </c>
      <c r="L68" s="6"/>
      <c r="M68" s="7">
        <v>45523</v>
      </c>
      <c r="N68" s="6" t="s">
        <v>24</v>
      </c>
      <c r="O68" s="8" t="s">
        <v>288</v>
      </c>
      <c r="P68" s="6" t="str">
        <f>HYPERLINK("https://docs.wto.org/imrd/directdoc.asp?DDFDocuments/t/G/TBTN24/ECU541.DOCX", "https://docs.wto.org/imrd/directdoc.asp?DDFDocuments/t/G/TBTN24/ECU541.DOCX")</f>
        <v>https://docs.wto.org/imrd/directdoc.asp?DDFDocuments/t/G/TBTN24/ECU541.DOCX</v>
      </c>
      <c r="Q68" s="6" t="str">
        <f>HYPERLINK("https://docs.wto.org/imrd/directdoc.asp?DDFDocuments/u/G/TBTN24/ECU541.DOCX", "https://docs.wto.org/imrd/directdoc.asp?DDFDocuments/u/G/TBTN24/ECU541.DOCX")</f>
        <v>https://docs.wto.org/imrd/directdoc.asp?DDFDocuments/u/G/TBTN24/ECU541.DOCX</v>
      </c>
      <c r="R68" s="6" t="str">
        <f>HYPERLINK("https://docs.wto.org/imrd/directdoc.asp?DDFDocuments/v/G/TBTN24/ECU541.DOCX", "https://docs.wto.org/imrd/directdoc.asp?DDFDocuments/v/G/TBTN24/ECU541.DOCX")</f>
        <v>https://docs.wto.org/imrd/directdoc.asp?DDFDocuments/v/G/TBTN24/ECU541.DOCX</v>
      </c>
    </row>
    <row r="69" spans="1:18" ht="60" customHeight="1" x14ac:dyDescent="0.25">
      <c r="A69" s="2" t="s">
        <v>868</v>
      </c>
      <c r="B69" s="7">
        <v>45468</v>
      </c>
      <c r="C69" s="6" t="str">
        <f>HYPERLINK("https://eping.wto.org/en/Search?viewData= G/TBT/N/MOZ/28"," G/TBT/N/MOZ/28")</f>
        <v xml:space="preserve"> G/TBT/N/MOZ/28</v>
      </c>
      <c r="D69" s="6" t="s">
        <v>179</v>
      </c>
      <c r="E69" s="8" t="s">
        <v>180</v>
      </c>
      <c r="F69" s="8" t="s">
        <v>181</v>
      </c>
      <c r="G69" s="8" t="s">
        <v>182</v>
      </c>
      <c r="H69" s="6" t="s">
        <v>22</v>
      </c>
      <c r="I69" s="6" t="s">
        <v>22</v>
      </c>
      <c r="J69" s="6" t="s">
        <v>183</v>
      </c>
      <c r="K69" s="6" t="s">
        <v>22</v>
      </c>
      <c r="L69" s="6"/>
      <c r="M69" s="7" t="s">
        <v>22</v>
      </c>
      <c r="N69" s="6" t="s">
        <v>24</v>
      </c>
      <c r="O69" s="8" t="s">
        <v>184</v>
      </c>
      <c r="P69" s="6" t="str">
        <f>HYPERLINK("https://docs.wto.org/imrd/directdoc.asp?DDFDocuments/t/G/TBTN24/MOZ28.DOCX", "https://docs.wto.org/imrd/directdoc.asp?DDFDocuments/t/G/TBTN24/MOZ28.DOCX")</f>
        <v>https://docs.wto.org/imrd/directdoc.asp?DDFDocuments/t/G/TBTN24/MOZ28.DOCX</v>
      </c>
      <c r="Q69" s="6" t="str">
        <f>HYPERLINK("https://docs.wto.org/imrd/directdoc.asp?DDFDocuments/u/G/TBTN24/MOZ28.DOCX", "https://docs.wto.org/imrd/directdoc.asp?DDFDocuments/u/G/TBTN24/MOZ28.DOCX")</f>
        <v>https://docs.wto.org/imrd/directdoc.asp?DDFDocuments/u/G/TBTN24/MOZ28.DOCX</v>
      </c>
      <c r="R69" s="6"/>
    </row>
    <row r="70" spans="1:18" ht="60" customHeight="1" x14ac:dyDescent="0.25">
      <c r="A70" s="2" t="s">
        <v>868</v>
      </c>
      <c r="B70" s="7">
        <v>45467</v>
      </c>
      <c r="C70" s="6" t="str">
        <f>HYPERLINK("https://eping.wto.org/en/Search?viewData= G/TBT/N/MOZ/27"," G/TBT/N/MOZ/27")</f>
        <v xml:space="preserve"> G/TBT/N/MOZ/27</v>
      </c>
      <c r="D70" s="6" t="s">
        <v>179</v>
      </c>
      <c r="E70" s="8" t="s">
        <v>229</v>
      </c>
      <c r="F70" s="8" t="s">
        <v>230</v>
      </c>
      <c r="G70" s="8" t="s">
        <v>182</v>
      </c>
      <c r="H70" s="6" t="s">
        <v>22</v>
      </c>
      <c r="I70" s="6" t="s">
        <v>22</v>
      </c>
      <c r="J70" s="6" t="s">
        <v>231</v>
      </c>
      <c r="K70" s="6" t="s">
        <v>22</v>
      </c>
      <c r="L70" s="6"/>
      <c r="M70" s="7" t="s">
        <v>22</v>
      </c>
      <c r="N70" s="6" t="s">
        <v>24</v>
      </c>
      <c r="O70" s="8" t="s">
        <v>232</v>
      </c>
      <c r="P70" s="6" t="str">
        <f>HYPERLINK("https://docs.wto.org/imrd/directdoc.asp?DDFDocuments/t/G/TBTN24/MOZ27.DOCX", "https://docs.wto.org/imrd/directdoc.asp?DDFDocuments/t/G/TBTN24/MOZ27.DOCX")</f>
        <v>https://docs.wto.org/imrd/directdoc.asp?DDFDocuments/t/G/TBTN24/MOZ27.DOCX</v>
      </c>
      <c r="Q70" s="6" t="str">
        <f>HYPERLINK("https://docs.wto.org/imrd/directdoc.asp?DDFDocuments/u/G/TBTN24/MOZ27.DOCX", "https://docs.wto.org/imrd/directdoc.asp?DDFDocuments/u/G/TBTN24/MOZ27.DOCX")</f>
        <v>https://docs.wto.org/imrd/directdoc.asp?DDFDocuments/u/G/TBTN24/MOZ27.DOCX</v>
      </c>
      <c r="R70" s="6" t="str">
        <f>HYPERLINK("https://docs.wto.org/imrd/directdoc.asp?DDFDocuments/v/G/TBTN24/MOZ27.DOCX", "https://docs.wto.org/imrd/directdoc.asp?DDFDocuments/v/G/TBTN24/MOZ27.DOCX")</f>
        <v>https://docs.wto.org/imrd/directdoc.asp?DDFDocuments/v/G/TBTN24/MOZ27.DOCX</v>
      </c>
    </row>
    <row r="71" spans="1:18" ht="60" customHeight="1" x14ac:dyDescent="0.25">
      <c r="A71" s="2" t="s">
        <v>937</v>
      </c>
      <c r="B71" s="7">
        <v>45455</v>
      </c>
      <c r="C71" s="6" t="str">
        <f>HYPERLINK("https://eping.wto.org/en/Search?viewData= G/TBT/N/PER/160"," G/TBT/N/PER/160")</f>
        <v xml:space="preserve"> G/TBT/N/PER/160</v>
      </c>
      <c r="D71" s="6" t="s">
        <v>569</v>
      </c>
      <c r="E71" s="8" t="s">
        <v>618</v>
      </c>
      <c r="F71" s="8" t="s">
        <v>619</v>
      </c>
      <c r="G71" s="8" t="s">
        <v>620</v>
      </c>
      <c r="H71" s="6" t="s">
        <v>621</v>
      </c>
      <c r="I71" s="6" t="s">
        <v>622</v>
      </c>
      <c r="J71" s="6" t="s">
        <v>408</v>
      </c>
      <c r="K71" s="6" t="s">
        <v>22</v>
      </c>
      <c r="L71" s="6"/>
      <c r="M71" s="7">
        <v>45515</v>
      </c>
      <c r="N71" s="6" t="s">
        <v>24</v>
      </c>
      <c r="O71" s="8" t="s">
        <v>623</v>
      </c>
      <c r="P71" s="6" t="str">
        <f>HYPERLINK("https://docs.wto.org/imrd/directdoc.asp?DDFDocuments/t/G/TBTN24/PER160.DOCX", "https://docs.wto.org/imrd/directdoc.asp?DDFDocuments/t/G/TBTN24/PER160.DOCX")</f>
        <v>https://docs.wto.org/imrd/directdoc.asp?DDFDocuments/t/G/TBTN24/PER160.DOCX</v>
      </c>
      <c r="Q71" s="6" t="str">
        <f>HYPERLINK("https://docs.wto.org/imrd/directdoc.asp?DDFDocuments/u/G/TBTN24/PER160.DOCX", "https://docs.wto.org/imrd/directdoc.asp?DDFDocuments/u/G/TBTN24/PER160.DOCX")</f>
        <v>https://docs.wto.org/imrd/directdoc.asp?DDFDocuments/u/G/TBTN24/PER160.DOCX</v>
      </c>
      <c r="R71" s="6" t="str">
        <f>HYPERLINK("https://docs.wto.org/imrd/directdoc.asp?DDFDocuments/v/G/TBTN24/PER160.DOCX", "https://docs.wto.org/imrd/directdoc.asp?DDFDocuments/v/G/TBTN24/PER160.DOCX")</f>
        <v>https://docs.wto.org/imrd/directdoc.asp?DDFDocuments/v/G/TBTN24/PER160.DOCX</v>
      </c>
    </row>
    <row r="72" spans="1:18" ht="60" customHeight="1" x14ac:dyDescent="0.25">
      <c r="A72" s="2" t="s">
        <v>958</v>
      </c>
      <c r="B72" s="7">
        <v>45449</v>
      </c>
      <c r="C72" s="6" t="str">
        <f>HYPERLINK("https://eping.wto.org/en/Search?viewData= G/TBT/N/ECU/531"," G/TBT/N/ECU/531")</f>
        <v xml:space="preserve"> G/TBT/N/ECU/531</v>
      </c>
      <c r="D72" s="6" t="s">
        <v>17</v>
      </c>
      <c r="E72" s="8" t="s">
        <v>734</v>
      </c>
      <c r="F72" s="8" t="s">
        <v>735</v>
      </c>
      <c r="G72" s="8" t="s">
        <v>736</v>
      </c>
      <c r="H72" s="6" t="s">
        <v>737</v>
      </c>
      <c r="I72" s="6" t="s">
        <v>738</v>
      </c>
      <c r="J72" s="6" t="s">
        <v>23</v>
      </c>
      <c r="K72" s="6" t="s">
        <v>22</v>
      </c>
      <c r="L72" s="6"/>
      <c r="M72" s="7">
        <v>45509</v>
      </c>
      <c r="N72" s="6" t="s">
        <v>24</v>
      </c>
      <c r="O72" s="8" t="s">
        <v>739</v>
      </c>
      <c r="P72" s="6" t="str">
        <f>HYPERLINK("https://docs.wto.org/imrd/directdoc.asp?DDFDocuments/t/G/TBTN24/ECU531.DOCX", "https://docs.wto.org/imrd/directdoc.asp?DDFDocuments/t/G/TBTN24/ECU531.DOCX")</f>
        <v>https://docs.wto.org/imrd/directdoc.asp?DDFDocuments/t/G/TBTN24/ECU531.DOCX</v>
      </c>
      <c r="Q72" s="6" t="str">
        <f>HYPERLINK("https://docs.wto.org/imrd/directdoc.asp?DDFDocuments/u/G/TBTN24/ECU531.DOCX", "https://docs.wto.org/imrd/directdoc.asp?DDFDocuments/u/G/TBTN24/ECU531.DOCX")</f>
        <v>https://docs.wto.org/imrd/directdoc.asp?DDFDocuments/u/G/TBTN24/ECU531.DOCX</v>
      </c>
      <c r="R72" s="6" t="str">
        <f>HYPERLINK("https://docs.wto.org/imrd/directdoc.asp?DDFDocuments/v/G/TBTN24/ECU531.DOCX", "https://docs.wto.org/imrd/directdoc.asp?DDFDocuments/v/G/TBTN24/ECU531.DOCX")</f>
        <v>https://docs.wto.org/imrd/directdoc.asp?DDFDocuments/v/G/TBTN24/ECU531.DOCX</v>
      </c>
    </row>
    <row r="73" spans="1:18" ht="60" customHeight="1" x14ac:dyDescent="0.25">
      <c r="A73" s="2" t="s">
        <v>914</v>
      </c>
      <c r="B73" s="7">
        <v>45457</v>
      </c>
      <c r="C73" s="6" t="str">
        <f>HYPERLINK("https://eping.wto.org/en/Search?viewData= G/TBT/N/KOR/1213"," G/TBT/N/KOR/1213")</f>
        <v xml:space="preserve"> G/TBT/N/KOR/1213</v>
      </c>
      <c r="D73" s="6" t="s">
        <v>185</v>
      </c>
      <c r="E73" s="8" t="s">
        <v>466</v>
      </c>
      <c r="F73" s="8" t="s">
        <v>467</v>
      </c>
      <c r="G73" s="8" t="s">
        <v>468</v>
      </c>
      <c r="H73" s="6" t="s">
        <v>22</v>
      </c>
      <c r="I73" s="6" t="s">
        <v>22</v>
      </c>
      <c r="J73" s="6" t="s">
        <v>54</v>
      </c>
      <c r="K73" s="6" t="s">
        <v>146</v>
      </c>
      <c r="L73" s="6"/>
      <c r="M73" s="7">
        <v>45517</v>
      </c>
      <c r="N73" s="6" t="s">
        <v>24</v>
      </c>
      <c r="O73" s="8" t="s">
        <v>469</v>
      </c>
      <c r="P73" s="6" t="str">
        <f>HYPERLINK("https://docs.wto.org/imrd/directdoc.asp?DDFDocuments/t/G/TBTN24/KOR1213.DOCX", "https://docs.wto.org/imrd/directdoc.asp?DDFDocuments/t/G/TBTN24/KOR1213.DOCX")</f>
        <v>https://docs.wto.org/imrd/directdoc.asp?DDFDocuments/t/G/TBTN24/KOR1213.DOCX</v>
      </c>
      <c r="Q73" s="6" t="str">
        <f>HYPERLINK("https://docs.wto.org/imrd/directdoc.asp?DDFDocuments/u/G/TBTN24/KOR1213.DOCX", "https://docs.wto.org/imrd/directdoc.asp?DDFDocuments/u/G/TBTN24/KOR1213.DOCX")</f>
        <v>https://docs.wto.org/imrd/directdoc.asp?DDFDocuments/u/G/TBTN24/KOR1213.DOCX</v>
      </c>
      <c r="R73" s="6" t="str">
        <f>HYPERLINK("https://docs.wto.org/imrd/directdoc.asp?DDFDocuments/v/G/TBTN24/KOR1213.DOCX", "https://docs.wto.org/imrd/directdoc.asp?DDFDocuments/v/G/TBTN24/KOR1213.DOCX")</f>
        <v>https://docs.wto.org/imrd/directdoc.asp?DDFDocuments/v/G/TBTN24/KOR1213.DOCX</v>
      </c>
    </row>
    <row r="74" spans="1:18" ht="60" customHeight="1" x14ac:dyDescent="0.25">
      <c r="A74" s="2" t="s">
        <v>921</v>
      </c>
      <c r="B74" s="7">
        <v>45457</v>
      </c>
      <c r="C74" s="6" t="str">
        <f>HYPERLINK("https://eping.wto.org/en/Search?viewData= G/TBT/N/ECU/535"," G/TBT/N/ECU/535")</f>
        <v xml:space="preserve"> G/TBT/N/ECU/535</v>
      </c>
      <c r="D74" s="6" t="s">
        <v>17</v>
      </c>
      <c r="E74" s="8" t="s">
        <v>506</v>
      </c>
      <c r="F74" s="8" t="s">
        <v>507</v>
      </c>
      <c r="G74" s="8" t="s">
        <v>508</v>
      </c>
      <c r="H74" s="6" t="s">
        <v>509</v>
      </c>
      <c r="I74" s="6" t="s">
        <v>22</v>
      </c>
      <c r="J74" s="6" t="s">
        <v>23</v>
      </c>
      <c r="K74" s="6" t="s">
        <v>22</v>
      </c>
      <c r="L74" s="6"/>
      <c r="M74" s="7">
        <v>45517</v>
      </c>
      <c r="N74" s="6" t="s">
        <v>24</v>
      </c>
      <c r="O74" s="8" t="s">
        <v>510</v>
      </c>
      <c r="P74" s="6" t="str">
        <f>HYPERLINK("https://docs.wto.org/imrd/directdoc.asp?DDFDocuments/t/G/TBTN24/ECU535.DOCX", "https://docs.wto.org/imrd/directdoc.asp?DDFDocuments/t/G/TBTN24/ECU535.DOCX")</f>
        <v>https://docs.wto.org/imrd/directdoc.asp?DDFDocuments/t/G/TBTN24/ECU535.DOCX</v>
      </c>
      <c r="Q74" s="6" t="str">
        <f>HYPERLINK("https://docs.wto.org/imrd/directdoc.asp?DDFDocuments/u/G/TBTN24/ECU535.DOCX", "https://docs.wto.org/imrd/directdoc.asp?DDFDocuments/u/G/TBTN24/ECU535.DOCX")</f>
        <v>https://docs.wto.org/imrd/directdoc.asp?DDFDocuments/u/G/TBTN24/ECU535.DOCX</v>
      </c>
      <c r="R74" s="6" t="str">
        <f>HYPERLINK("https://docs.wto.org/imrd/directdoc.asp?DDFDocuments/v/G/TBTN24/ECU535.DOCX", "https://docs.wto.org/imrd/directdoc.asp?DDFDocuments/v/G/TBTN24/ECU535.DOCX")</f>
        <v>https://docs.wto.org/imrd/directdoc.asp?DDFDocuments/v/G/TBTN24/ECU535.DOCX</v>
      </c>
    </row>
    <row r="75" spans="1:18" ht="60" customHeight="1" x14ac:dyDescent="0.25">
      <c r="A75" s="2" t="s">
        <v>869</v>
      </c>
      <c r="B75" s="7">
        <v>45468</v>
      </c>
      <c r="C75" s="6" t="str">
        <f>HYPERLINK("https://eping.wto.org/en/Search?viewData= G/TBT/N/KOR/1215"," G/TBT/N/KOR/1215")</f>
        <v xml:space="preserve"> G/TBT/N/KOR/1215</v>
      </c>
      <c r="D75" s="6" t="s">
        <v>185</v>
      </c>
      <c r="E75" s="8" t="s">
        <v>186</v>
      </c>
      <c r="F75" s="8" t="s">
        <v>187</v>
      </c>
      <c r="G75" s="8" t="s">
        <v>188</v>
      </c>
      <c r="H75" s="6" t="s">
        <v>22</v>
      </c>
      <c r="I75" s="6" t="s">
        <v>189</v>
      </c>
      <c r="J75" s="6" t="s">
        <v>54</v>
      </c>
      <c r="K75" s="6" t="s">
        <v>146</v>
      </c>
      <c r="L75" s="6"/>
      <c r="M75" s="7">
        <v>45528</v>
      </c>
      <c r="N75" s="6" t="s">
        <v>24</v>
      </c>
      <c r="O75" s="8" t="s">
        <v>190</v>
      </c>
      <c r="P75" s="6" t="str">
        <f>HYPERLINK("https://docs.wto.org/imrd/directdoc.asp?DDFDocuments/t/G/TBTN24/KOR1215.DOCX", "https://docs.wto.org/imrd/directdoc.asp?DDFDocuments/t/G/TBTN24/KOR1215.DOCX")</f>
        <v>https://docs.wto.org/imrd/directdoc.asp?DDFDocuments/t/G/TBTN24/KOR1215.DOCX</v>
      </c>
      <c r="Q75" s="6" t="str">
        <f>HYPERLINK("https://docs.wto.org/imrd/directdoc.asp?DDFDocuments/u/G/TBTN24/KOR1215.DOCX", "https://docs.wto.org/imrd/directdoc.asp?DDFDocuments/u/G/TBTN24/KOR1215.DOCX")</f>
        <v>https://docs.wto.org/imrd/directdoc.asp?DDFDocuments/u/G/TBTN24/KOR1215.DOCX</v>
      </c>
      <c r="R75" s="6"/>
    </row>
    <row r="76" spans="1:18" ht="60" customHeight="1" x14ac:dyDescent="0.25">
      <c r="A76" s="2" t="s">
        <v>869</v>
      </c>
      <c r="B76" s="7">
        <v>45468</v>
      </c>
      <c r="C76" s="6" t="str">
        <f>HYPERLINK("https://eping.wto.org/en/Search?viewData= G/TBT/N/KOR/1216"," G/TBT/N/KOR/1216")</f>
        <v xml:space="preserve"> G/TBT/N/KOR/1216</v>
      </c>
      <c r="D76" s="6" t="s">
        <v>185</v>
      </c>
      <c r="E76" s="8" t="s">
        <v>191</v>
      </c>
      <c r="F76" s="8" t="s">
        <v>192</v>
      </c>
      <c r="G76" s="8" t="s">
        <v>188</v>
      </c>
      <c r="H76" s="6" t="s">
        <v>22</v>
      </c>
      <c r="I76" s="6" t="s">
        <v>189</v>
      </c>
      <c r="J76" s="6" t="s">
        <v>54</v>
      </c>
      <c r="K76" s="6" t="s">
        <v>146</v>
      </c>
      <c r="L76" s="6"/>
      <c r="M76" s="7">
        <v>45528</v>
      </c>
      <c r="N76" s="6" t="s">
        <v>24</v>
      </c>
      <c r="O76" s="8" t="s">
        <v>193</v>
      </c>
      <c r="P76" s="6" t="str">
        <f>HYPERLINK("https://docs.wto.org/imrd/directdoc.asp?DDFDocuments/t/G/TBTN24/KOR1216.DOCX", "https://docs.wto.org/imrd/directdoc.asp?DDFDocuments/t/G/TBTN24/KOR1216.DOCX")</f>
        <v>https://docs.wto.org/imrd/directdoc.asp?DDFDocuments/t/G/TBTN24/KOR1216.DOCX</v>
      </c>
      <c r="Q76" s="6" t="str">
        <f>HYPERLINK("https://docs.wto.org/imrd/directdoc.asp?DDFDocuments/u/G/TBTN24/KOR1216.DOCX", "https://docs.wto.org/imrd/directdoc.asp?DDFDocuments/u/G/TBTN24/KOR1216.DOCX")</f>
        <v>https://docs.wto.org/imrd/directdoc.asp?DDFDocuments/u/G/TBTN24/KOR1216.DOCX</v>
      </c>
      <c r="R76" s="6"/>
    </row>
    <row r="77" spans="1:18" ht="60" customHeight="1" x14ac:dyDescent="0.25">
      <c r="A77" s="2" t="s">
        <v>934</v>
      </c>
      <c r="B77" s="7">
        <v>45455</v>
      </c>
      <c r="C77" s="6" t="str">
        <f>HYPERLINK("https://eping.wto.org/en/Search?viewData= G/TBT/N/USA/2124"," G/TBT/N/USA/2124")</f>
        <v xml:space="preserve"> G/TBT/N/USA/2124</v>
      </c>
      <c r="D77" s="6" t="s">
        <v>446</v>
      </c>
      <c r="E77" s="8" t="s">
        <v>598</v>
      </c>
      <c r="F77" s="8" t="s">
        <v>599</v>
      </c>
      <c r="G77" s="8" t="s">
        <v>600</v>
      </c>
      <c r="H77" s="6" t="s">
        <v>22</v>
      </c>
      <c r="I77" s="6" t="s">
        <v>601</v>
      </c>
      <c r="J77" s="6" t="s">
        <v>451</v>
      </c>
      <c r="K77" s="6" t="s">
        <v>22</v>
      </c>
      <c r="L77" s="6"/>
      <c r="M77" s="7">
        <v>45484</v>
      </c>
      <c r="N77" s="6" t="s">
        <v>24</v>
      </c>
      <c r="O77" s="8" t="s">
        <v>602</v>
      </c>
      <c r="P77" s="6" t="str">
        <f>HYPERLINK("https://docs.wto.org/imrd/directdoc.asp?DDFDocuments/t/G/TBTN24/USA2124.DOCX", "https://docs.wto.org/imrd/directdoc.asp?DDFDocuments/t/G/TBTN24/USA2124.DOCX")</f>
        <v>https://docs.wto.org/imrd/directdoc.asp?DDFDocuments/t/G/TBTN24/USA2124.DOCX</v>
      </c>
      <c r="Q77" s="6" t="str">
        <f>HYPERLINK("https://docs.wto.org/imrd/directdoc.asp?DDFDocuments/u/G/TBTN24/USA2124.DOCX", "https://docs.wto.org/imrd/directdoc.asp?DDFDocuments/u/G/TBTN24/USA2124.DOCX")</f>
        <v>https://docs.wto.org/imrd/directdoc.asp?DDFDocuments/u/G/TBTN24/USA2124.DOCX</v>
      </c>
      <c r="R77" s="6" t="str">
        <f>HYPERLINK("https://docs.wto.org/imrd/directdoc.asp?DDFDocuments/v/G/TBTN24/USA2124.DOCX", "https://docs.wto.org/imrd/directdoc.asp?DDFDocuments/v/G/TBTN24/USA2124.DOCX")</f>
        <v>https://docs.wto.org/imrd/directdoc.asp?DDFDocuments/v/G/TBTN24/USA2124.DOCX</v>
      </c>
    </row>
    <row r="78" spans="1:18" ht="60" customHeight="1" x14ac:dyDescent="0.25">
      <c r="A78" s="2" t="s">
        <v>934</v>
      </c>
      <c r="B78" s="7">
        <v>45455</v>
      </c>
      <c r="C78" s="6" t="str">
        <f>HYPERLINK("https://eping.wto.org/en/Search?viewData= G/TBT/N/USA/2125"," G/TBT/N/USA/2125")</f>
        <v xml:space="preserve"> G/TBT/N/USA/2125</v>
      </c>
      <c r="D78" s="6" t="s">
        <v>446</v>
      </c>
      <c r="E78" s="8" t="s">
        <v>615</v>
      </c>
      <c r="F78" s="8" t="s">
        <v>616</v>
      </c>
      <c r="G78" s="8" t="s">
        <v>600</v>
      </c>
      <c r="H78" s="6" t="s">
        <v>22</v>
      </c>
      <c r="I78" s="6" t="s">
        <v>601</v>
      </c>
      <c r="J78" s="6" t="s">
        <v>451</v>
      </c>
      <c r="K78" s="6" t="s">
        <v>22</v>
      </c>
      <c r="L78" s="6"/>
      <c r="M78" s="7">
        <v>45484</v>
      </c>
      <c r="N78" s="6" t="s">
        <v>24</v>
      </c>
      <c r="O78" s="8" t="s">
        <v>617</v>
      </c>
      <c r="P78" s="6" t="str">
        <f>HYPERLINK("https://docs.wto.org/imrd/directdoc.asp?DDFDocuments/t/G/TBTN24/USA2125.DOCX", "https://docs.wto.org/imrd/directdoc.asp?DDFDocuments/t/G/TBTN24/USA2125.DOCX")</f>
        <v>https://docs.wto.org/imrd/directdoc.asp?DDFDocuments/t/G/TBTN24/USA2125.DOCX</v>
      </c>
      <c r="Q78" s="6" t="str">
        <f>HYPERLINK("https://docs.wto.org/imrd/directdoc.asp?DDFDocuments/u/G/TBTN24/USA2125.DOCX", "https://docs.wto.org/imrd/directdoc.asp?DDFDocuments/u/G/TBTN24/USA2125.DOCX")</f>
        <v>https://docs.wto.org/imrd/directdoc.asp?DDFDocuments/u/G/TBTN24/USA2125.DOCX</v>
      </c>
      <c r="R78" s="6" t="str">
        <f>HYPERLINK("https://docs.wto.org/imrd/directdoc.asp?DDFDocuments/v/G/TBTN24/USA2125.DOCX", "https://docs.wto.org/imrd/directdoc.asp?DDFDocuments/v/G/TBTN24/USA2125.DOCX")</f>
        <v>https://docs.wto.org/imrd/directdoc.asp?DDFDocuments/v/G/TBTN24/USA2125.DOCX</v>
      </c>
    </row>
    <row r="79" spans="1:18" ht="60" customHeight="1" x14ac:dyDescent="0.25">
      <c r="A79" s="2" t="s">
        <v>962</v>
      </c>
      <c r="B79" s="7">
        <v>45448</v>
      </c>
      <c r="C79" s="6" t="str">
        <f>HYPERLINK("https://eping.wto.org/en/Search?viewData= G/TBT/N/PER/159"," G/TBT/N/PER/159")</f>
        <v xml:space="preserve"> G/TBT/N/PER/159</v>
      </c>
      <c r="D79" s="6" t="s">
        <v>569</v>
      </c>
      <c r="E79" s="8" t="s">
        <v>778</v>
      </c>
      <c r="F79" s="8" t="s">
        <v>779</v>
      </c>
      <c r="G79" s="8" t="s">
        <v>780</v>
      </c>
      <c r="H79" s="6" t="s">
        <v>781</v>
      </c>
      <c r="I79" s="6" t="s">
        <v>782</v>
      </c>
      <c r="J79" s="6" t="s">
        <v>427</v>
      </c>
      <c r="K79" s="6" t="s">
        <v>63</v>
      </c>
      <c r="L79" s="6"/>
      <c r="M79" s="7">
        <v>45508</v>
      </c>
      <c r="N79" s="6" t="s">
        <v>24</v>
      </c>
      <c r="O79" s="8" t="s">
        <v>783</v>
      </c>
      <c r="P79" s="6" t="str">
        <f>HYPERLINK("https://docs.wto.org/imrd/directdoc.asp?DDFDocuments/t/G/TBTN24/PER159.DOCX", "https://docs.wto.org/imrd/directdoc.asp?DDFDocuments/t/G/TBTN24/PER159.DOCX")</f>
        <v>https://docs.wto.org/imrd/directdoc.asp?DDFDocuments/t/G/TBTN24/PER159.DOCX</v>
      </c>
      <c r="Q79" s="6" t="str">
        <f>HYPERLINK("https://docs.wto.org/imrd/directdoc.asp?DDFDocuments/u/G/TBTN24/PER159.DOCX", "https://docs.wto.org/imrd/directdoc.asp?DDFDocuments/u/G/TBTN24/PER159.DOCX")</f>
        <v>https://docs.wto.org/imrd/directdoc.asp?DDFDocuments/u/G/TBTN24/PER159.DOCX</v>
      </c>
      <c r="R79" s="6" t="str">
        <f>HYPERLINK("https://docs.wto.org/imrd/directdoc.asp?DDFDocuments/v/G/TBTN24/PER159.DOCX", "https://docs.wto.org/imrd/directdoc.asp?DDFDocuments/v/G/TBTN24/PER159.DOCX")</f>
        <v>https://docs.wto.org/imrd/directdoc.asp?DDFDocuments/v/G/TBTN24/PER159.DOCX</v>
      </c>
    </row>
    <row r="80" spans="1:18" ht="60" customHeight="1" x14ac:dyDescent="0.25">
      <c r="A80" s="2" t="s">
        <v>946</v>
      </c>
      <c r="B80" s="7">
        <v>45454</v>
      </c>
      <c r="C80" s="6" t="str">
        <f>HYPERLINK("https://eping.wto.org/en/Search?viewData= G/TBT/N/MOZ/26"," G/TBT/N/MOZ/26")</f>
        <v xml:space="preserve"> G/TBT/N/MOZ/26</v>
      </c>
      <c r="D80" s="6" t="s">
        <v>179</v>
      </c>
      <c r="E80" s="8" t="s">
        <v>658</v>
      </c>
      <c r="F80" s="8" t="s">
        <v>659</v>
      </c>
      <c r="G80" s="8" t="s">
        <v>660</v>
      </c>
      <c r="H80" s="6" t="s">
        <v>661</v>
      </c>
      <c r="I80" s="6" t="s">
        <v>662</v>
      </c>
      <c r="J80" s="6" t="s">
        <v>663</v>
      </c>
      <c r="K80" s="6" t="s">
        <v>22</v>
      </c>
      <c r="L80" s="6"/>
      <c r="M80" s="7">
        <v>45514</v>
      </c>
      <c r="N80" s="6" t="s">
        <v>24</v>
      </c>
      <c r="O80" s="8" t="s">
        <v>664</v>
      </c>
      <c r="P80" s="6" t="str">
        <f>HYPERLINK("https://docs.wto.org/imrd/directdoc.asp?DDFDocuments/t/G/TBTN24/MOZ26.DOCX", "https://docs.wto.org/imrd/directdoc.asp?DDFDocuments/t/G/TBTN24/MOZ26.DOCX")</f>
        <v>https://docs.wto.org/imrd/directdoc.asp?DDFDocuments/t/G/TBTN24/MOZ26.DOCX</v>
      </c>
      <c r="Q80" s="6" t="str">
        <f>HYPERLINK("https://docs.wto.org/imrd/directdoc.asp?DDFDocuments/u/G/TBTN24/MOZ26.DOCX", "https://docs.wto.org/imrd/directdoc.asp?DDFDocuments/u/G/TBTN24/MOZ26.DOCX")</f>
        <v>https://docs.wto.org/imrd/directdoc.asp?DDFDocuments/u/G/TBTN24/MOZ26.DOCX</v>
      </c>
      <c r="R80" s="6" t="str">
        <f>HYPERLINK("https://docs.wto.org/imrd/directdoc.asp?DDFDocuments/v/G/TBTN24/MOZ26.DOCX", "https://docs.wto.org/imrd/directdoc.asp?DDFDocuments/v/G/TBTN24/MOZ26.DOCX")</f>
        <v>https://docs.wto.org/imrd/directdoc.asp?DDFDocuments/v/G/TBTN24/MOZ26.DOCX</v>
      </c>
    </row>
    <row r="81" spans="1:18" ht="60" customHeight="1" x14ac:dyDescent="0.25">
      <c r="A81" s="2" t="s">
        <v>871</v>
      </c>
      <c r="B81" s="7">
        <v>45467</v>
      </c>
      <c r="C81" s="6" t="str">
        <f>HYPERLINK("https://eping.wto.org/en/Search?viewData= G/TBT/N/EU/1070"," G/TBT/N/EU/1070")</f>
        <v xml:space="preserve"> G/TBT/N/EU/1070</v>
      </c>
      <c r="D81" s="6" t="s">
        <v>72</v>
      </c>
      <c r="E81" s="8" t="s">
        <v>205</v>
      </c>
      <c r="F81" s="8" t="s">
        <v>206</v>
      </c>
      <c r="G81" s="8" t="s">
        <v>207</v>
      </c>
      <c r="H81" s="6" t="s">
        <v>22</v>
      </c>
      <c r="I81" s="6" t="s">
        <v>208</v>
      </c>
      <c r="J81" s="6" t="s">
        <v>54</v>
      </c>
      <c r="K81" s="6" t="s">
        <v>22</v>
      </c>
      <c r="L81" s="6"/>
      <c r="M81" s="7">
        <v>45527</v>
      </c>
      <c r="N81" s="6" t="s">
        <v>24</v>
      </c>
      <c r="O81" s="8" t="s">
        <v>209</v>
      </c>
      <c r="P81" s="6" t="str">
        <f>HYPERLINK("https://docs.wto.org/imrd/directdoc.asp?DDFDocuments/t/G/TBTN24/EU1070.DOCX", "https://docs.wto.org/imrd/directdoc.asp?DDFDocuments/t/G/TBTN24/EU1070.DOCX")</f>
        <v>https://docs.wto.org/imrd/directdoc.asp?DDFDocuments/t/G/TBTN24/EU1070.DOCX</v>
      </c>
      <c r="Q81" s="6" t="str">
        <f>HYPERLINK("https://docs.wto.org/imrd/directdoc.asp?DDFDocuments/u/G/TBTN24/EU1070.DOCX", "https://docs.wto.org/imrd/directdoc.asp?DDFDocuments/u/G/TBTN24/EU1070.DOCX")</f>
        <v>https://docs.wto.org/imrd/directdoc.asp?DDFDocuments/u/G/TBTN24/EU1070.DOCX</v>
      </c>
      <c r="R81" s="6" t="str">
        <f>HYPERLINK("https://docs.wto.org/imrd/directdoc.asp?DDFDocuments/v/G/TBTN24/EU1070.DOCX", "https://docs.wto.org/imrd/directdoc.asp?DDFDocuments/v/G/TBTN24/EU1070.DOCX")</f>
        <v>https://docs.wto.org/imrd/directdoc.asp?DDFDocuments/v/G/TBTN24/EU1070.DOCX</v>
      </c>
    </row>
    <row r="82" spans="1:18" ht="60" customHeight="1" x14ac:dyDescent="0.25">
      <c r="A82" s="8" t="s">
        <v>903</v>
      </c>
      <c r="B82" s="7">
        <v>45462</v>
      </c>
      <c r="C82" s="6" t="str">
        <f>HYPERLINK("https://eping.wto.org/en/Search?viewData= G/TBT/N/CHN/1873"," G/TBT/N/CHN/1873")</f>
        <v xml:space="preserve"> G/TBT/N/CHN/1873</v>
      </c>
      <c r="D82" s="6" t="s">
        <v>332</v>
      </c>
      <c r="E82" s="8" t="s">
        <v>374</v>
      </c>
      <c r="F82" s="8" t="s">
        <v>375</v>
      </c>
      <c r="G82" s="8" t="s">
        <v>376</v>
      </c>
      <c r="H82" s="6" t="s">
        <v>377</v>
      </c>
      <c r="I82" s="6" t="s">
        <v>208</v>
      </c>
      <c r="J82" s="6" t="s">
        <v>54</v>
      </c>
      <c r="K82" s="6" t="s">
        <v>146</v>
      </c>
      <c r="L82" s="6"/>
      <c r="M82" s="7">
        <v>45522</v>
      </c>
      <c r="N82" s="6" t="s">
        <v>24</v>
      </c>
      <c r="O82" s="8" t="s">
        <v>378</v>
      </c>
      <c r="P82" s="6" t="str">
        <f>HYPERLINK("https://docs.wto.org/imrd/directdoc.asp?DDFDocuments/t/G/TBTN24/CHN1873.DOCX", "https://docs.wto.org/imrd/directdoc.asp?DDFDocuments/t/G/TBTN24/CHN1873.DOCX")</f>
        <v>https://docs.wto.org/imrd/directdoc.asp?DDFDocuments/t/G/TBTN24/CHN1873.DOCX</v>
      </c>
      <c r="Q82" s="6" t="str">
        <f>HYPERLINK("https://docs.wto.org/imrd/directdoc.asp?DDFDocuments/u/G/TBTN24/CHN1873.DOCX", "https://docs.wto.org/imrd/directdoc.asp?DDFDocuments/u/G/TBTN24/CHN1873.DOCX")</f>
        <v>https://docs.wto.org/imrd/directdoc.asp?DDFDocuments/u/G/TBTN24/CHN1873.DOCX</v>
      </c>
      <c r="R82" s="6" t="str">
        <f>HYPERLINK("https://docs.wto.org/imrd/directdoc.asp?DDFDocuments/v/G/TBTN24/CHN1873.DOCX", "https://docs.wto.org/imrd/directdoc.asp?DDFDocuments/v/G/TBTN24/CHN1873.DOCX")</f>
        <v>https://docs.wto.org/imrd/directdoc.asp?DDFDocuments/v/G/TBTN24/CHN1873.DOCX</v>
      </c>
    </row>
    <row r="83" spans="1:18" ht="60" customHeight="1" x14ac:dyDescent="0.25">
      <c r="A83" s="2" t="s">
        <v>928</v>
      </c>
      <c r="B83" s="7">
        <v>45457</v>
      </c>
      <c r="C83" s="6" t="str">
        <f>HYPERLINK("https://eping.wto.org/en/Search?viewData= G/TBT/N/UKR/299"," G/TBT/N/UKR/299")</f>
        <v xml:space="preserve"> G/TBT/N/UKR/299</v>
      </c>
      <c r="D83" s="6" t="s">
        <v>43</v>
      </c>
      <c r="E83" s="8" t="s">
        <v>564</v>
      </c>
      <c r="F83" s="8" t="s">
        <v>565</v>
      </c>
      <c r="G83" s="8" t="s">
        <v>566</v>
      </c>
      <c r="H83" s="6" t="s">
        <v>567</v>
      </c>
      <c r="I83" s="6" t="s">
        <v>208</v>
      </c>
      <c r="J83" s="6" t="s">
        <v>261</v>
      </c>
      <c r="K83" s="6" t="s">
        <v>22</v>
      </c>
      <c r="L83" s="6"/>
      <c r="M83" s="7">
        <v>45517</v>
      </c>
      <c r="N83" s="6" t="s">
        <v>24</v>
      </c>
      <c r="O83" s="8" t="s">
        <v>568</v>
      </c>
      <c r="P83" s="6" t="str">
        <f>HYPERLINK("https://docs.wto.org/imrd/directdoc.asp?DDFDocuments/t/G/TBTN24/UKR299.DOCX", "https://docs.wto.org/imrd/directdoc.asp?DDFDocuments/t/G/TBTN24/UKR299.DOCX")</f>
        <v>https://docs.wto.org/imrd/directdoc.asp?DDFDocuments/t/G/TBTN24/UKR299.DOCX</v>
      </c>
      <c r="Q83" s="6" t="str">
        <f>HYPERLINK("https://docs.wto.org/imrd/directdoc.asp?DDFDocuments/u/G/TBTN24/UKR299.DOCX", "https://docs.wto.org/imrd/directdoc.asp?DDFDocuments/u/G/TBTN24/UKR299.DOCX")</f>
        <v>https://docs.wto.org/imrd/directdoc.asp?DDFDocuments/u/G/TBTN24/UKR299.DOCX</v>
      </c>
      <c r="R83" s="6" t="str">
        <f>HYPERLINK("https://docs.wto.org/imrd/directdoc.asp?DDFDocuments/v/G/TBTN24/UKR299.DOCX", "https://docs.wto.org/imrd/directdoc.asp?DDFDocuments/v/G/TBTN24/UKR299.DOCX")</f>
        <v>https://docs.wto.org/imrd/directdoc.asp?DDFDocuments/v/G/TBTN24/UKR299.DOCX</v>
      </c>
    </row>
    <row r="84" spans="1:18" ht="60" customHeight="1" x14ac:dyDescent="0.25">
      <c r="A84" s="2" t="s">
        <v>952</v>
      </c>
      <c r="B84" s="7">
        <v>45453</v>
      </c>
      <c r="C84" s="6" t="str">
        <f>HYPERLINK("https://eping.wto.org/en/Search?viewData= G/TBT/N/ECU/534"," G/TBT/N/ECU/534")</f>
        <v xml:space="preserve"> G/TBT/N/ECU/534</v>
      </c>
      <c r="D84" s="6" t="s">
        <v>17</v>
      </c>
      <c r="E84" s="8" t="s">
        <v>697</v>
      </c>
      <c r="F84" s="8" t="s">
        <v>698</v>
      </c>
      <c r="G84" s="8" t="s">
        <v>699</v>
      </c>
      <c r="H84" s="6" t="s">
        <v>700</v>
      </c>
      <c r="I84" s="6" t="s">
        <v>701</v>
      </c>
      <c r="J84" s="6" t="s">
        <v>23</v>
      </c>
      <c r="K84" s="6" t="s">
        <v>22</v>
      </c>
      <c r="L84" s="6"/>
      <c r="M84" s="7">
        <v>45513</v>
      </c>
      <c r="N84" s="6" t="s">
        <v>24</v>
      </c>
      <c r="O84" s="8" t="s">
        <v>702</v>
      </c>
      <c r="P84" s="6" t="str">
        <f>HYPERLINK("https://docs.wto.org/imrd/directdoc.asp?DDFDocuments/t/G/TBTN24/ECU534.DOCX", "https://docs.wto.org/imrd/directdoc.asp?DDFDocuments/t/G/TBTN24/ECU534.DOCX")</f>
        <v>https://docs.wto.org/imrd/directdoc.asp?DDFDocuments/t/G/TBTN24/ECU534.DOCX</v>
      </c>
      <c r="Q84" s="6" t="str">
        <f>HYPERLINK("https://docs.wto.org/imrd/directdoc.asp?DDFDocuments/u/G/TBTN24/ECU534.DOCX", "https://docs.wto.org/imrd/directdoc.asp?DDFDocuments/u/G/TBTN24/ECU534.DOCX")</f>
        <v>https://docs.wto.org/imrd/directdoc.asp?DDFDocuments/u/G/TBTN24/ECU534.DOCX</v>
      </c>
      <c r="R84" s="6" t="str">
        <f>HYPERLINK("https://docs.wto.org/imrd/directdoc.asp?DDFDocuments/v/G/TBTN24/ECU534.DOCX", "https://docs.wto.org/imrd/directdoc.asp?DDFDocuments/v/G/TBTN24/ECU534.DOCX")</f>
        <v>https://docs.wto.org/imrd/directdoc.asp?DDFDocuments/v/G/TBTN24/ECU534.DOCX</v>
      </c>
    </row>
    <row r="85" spans="1:18" ht="60" customHeight="1" x14ac:dyDescent="0.25">
      <c r="A85" s="2" t="s">
        <v>931</v>
      </c>
      <c r="B85" s="7">
        <v>45456</v>
      </c>
      <c r="C85" s="6" t="str">
        <f>HYPERLINK("https://eping.wto.org/en/Search?viewData= G/TBT/N/IND/329"," G/TBT/N/IND/329")</f>
        <v xml:space="preserve"> G/TBT/N/IND/329</v>
      </c>
      <c r="D85" s="6" t="s">
        <v>584</v>
      </c>
      <c r="E85" s="8" t="s">
        <v>585</v>
      </c>
      <c r="F85" s="8" t="s">
        <v>586</v>
      </c>
      <c r="G85" s="8" t="s">
        <v>587</v>
      </c>
      <c r="H85" s="6" t="s">
        <v>22</v>
      </c>
      <c r="I85" s="6" t="s">
        <v>588</v>
      </c>
      <c r="J85" s="6" t="s">
        <v>408</v>
      </c>
      <c r="K85" s="6" t="s">
        <v>22</v>
      </c>
      <c r="L85" s="6"/>
      <c r="M85" s="7" t="s">
        <v>22</v>
      </c>
      <c r="N85" s="6" t="s">
        <v>24</v>
      </c>
      <c r="O85" s="8" t="s">
        <v>589</v>
      </c>
      <c r="P85" s="6" t="str">
        <f>HYPERLINK("https://docs.wto.org/imrd/directdoc.asp?DDFDocuments/t/G/TBTN24/IND329.DOCX", "https://docs.wto.org/imrd/directdoc.asp?DDFDocuments/t/G/TBTN24/IND329.DOCX")</f>
        <v>https://docs.wto.org/imrd/directdoc.asp?DDFDocuments/t/G/TBTN24/IND329.DOCX</v>
      </c>
      <c r="Q85" s="6" t="str">
        <f>HYPERLINK("https://docs.wto.org/imrd/directdoc.asp?DDFDocuments/u/G/TBTN24/IND329.DOCX", "https://docs.wto.org/imrd/directdoc.asp?DDFDocuments/u/G/TBTN24/IND329.DOCX")</f>
        <v>https://docs.wto.org/imrd/directdoc.asp?DDFDocuments/u/G/TBTN24/IND329.DOCX</v>
      </c>
      <c r="R85" s="6" t="str">
        <f>HYPERLINK("https://docs.wto.org/imrd/directdoc.asp?DDFDocuments/v/G/TBTN24/IND329.DOCX", "https://docs.wto.org/imrd/directdoc.asp?DDFDocuments/v/G/TBTN24/IND329.DOCX")</f>
        <v>https://docs.wto.org/imrd/directdoc.asp?DDFDocuments/v/G/TBTN24/IND329.DOCX</v>
      </c>
    </row>
    <row r="86" spans="1:18" ht="60" customHeight="1" x14ac:dyDescent="0.25">
      <c r="A86" s="2" t="s">
        <v>944</v>
      </c>
      <c r="B86" s="7">
        <v>45454</v>
      </c>
      <c r="C86" s="6" t="str">
        <f>HYPERLINK("https://eping.wto.org/en/Search?viewData= G/TBT/N/BDI/484, G/TBT/N/KEN/1632, G/TBT/N/RWA/1031, G/TBT/N/TZA/1141, G/TBT/N/UGA/1943"," G/TBT/N/BDI/484, G/TBT/N/KEN/1632, G/TBT/N/RWA/1031, G/TBT/N/TZA/1141, G/TBT/N/UGA/1943")</f>
        <v xml:space="preserve"> G/TBT/N/BDI/484, G/TBT/N/KEN/1632, G/TBT/N/RWA/1031, G/TBT/N/TZA/1141, G/TBT/N/UGA/1943</v>
      </c>
      <c r="D86" s="6" t="s">
        <v>86</v>
      </c>
      <c r="E86" s="8" t="s">
        <v>633</v>
      </c>
      <c r="F86" s="8" t="s">
        <v>634</v>
      </c>
      <c r="G86" s="8" t="s">
        <v>635</v>
      </c>
      <c r="H86" s="6" t="s">
        <v>636</v>
      </c>
      <c r="I86" s="6" t="s">
        <v>637</v>
      </c>
      <c r="J86" s="6" t="s">
        <v>638</v>
      </c>
      <c r="K86" s="6" t="s">
        <v>22</v>
      </c>
      <c r="L86" s="6"/>
      <c r="M86" s="7">
        <v>45514</v>
      </c>
      <c r="N86" s="6" t="s">
        <v>24</v>
      </c>
      <c r="O86" s="8" t="s">
        <v>639</v>
      </c>
      <c r="P86" s="6" t="str">
        <f>HYPERLINK("https://docs.wto.org/imrd/directdoc.asp?DDFDocuments/t/G/TBTN24/BDI484.DOCX", "https://docs.wto.org/imrd/directdoc.asp?DDFDocuments/t/G/TBTN24/BDI484.DOCX")</f>
        <v>https://docs.wto.org/imrd/directdoc.asp?DDFDocuments/t/G/TBTN24/BDI484.DOCX</v>
      </c>
      <c r="Q86" s="6" t="str">
        <f>HYPERLINK("https://docs.wto.org/imrd/directdoc.asp?DDFDocuments/u/G/TBTN24/BDI484.DOCX", "https://docs.wto.org/imrd/directdoc.asp?DDFDocuments/u/G/TBTN24/BDI484.DOCX")</f>
        <v>https://docs.wto.org/imrd/directdoc.asp?DDFDocuments/u/G/TBTN24/BDI484.DOCX</v>
      </c>
      <c r="R86" s="6" t="str">
        <f>HYPERLINK("https://docs.wto.org/imrd/directdoc.asp?DDFDocuments/v/G/TBTN24/BDI484.DOCX", "https://docs.wto.org/imrd/directdoc.asp?DDFDocuments/v/G/TBTN24/BDI484.DOCX")</f>
        <v>https://docs.wto.org/imrd/directdoc.asp?DDFDocuments/v/G/TBTN24/BDI484.DOCX</v>
      </c>
    </row>
    <row r="87" spans="1:18" ht="60" customHeight="1" x14ac:dyDescent="0.25">
      <c r="A87" s="2" t="s">
        <v>944</v>
      </c>
      <c r="B87" s="7">
        <v>45454</v>
      </c>
      <c r="C87" s="6" t="str">
        <f>HYPERLINK("https://eping.wto.org/en/Search?viewData= G/TBT/N/BDI/484, G/TBT/N/KEN/1632, G/TBT/N/RWA/1031, G/TBT/N/TZA/1141, G/TBT/N/UGA/1943"," G/TBT/N/BDI/484, G/TBT/N/KEN/1632, G/TBT/N/RWA/1031, G/TBT/N/TZA/1141, G/TBT/N/UGA/1943")</f>
        <v xml:space="preserve"> G/TBT/N/BDI/484, G/TBT/N/KEN/1632, G/TBT/N/RWA/1031, G/TBT/N/TZA/1141, G/TBT/N/UGA/1943</v>
      </c>
      <c r="D87" s="6" t="s">
        <v>56</v>
      </c>
      <c r="E87" s="8" t="s">
        <v>633</v>
      </c>
      <c r="F87" s="8" t="s">
        <v>634</v>
      </c>
      <c r="G87" s="8" t="s">
        <v>635</v>
      </c>
      <c r="H87" s="6" t="s">
        <v>636</v>
      </c>
      <c r="I87" s="6" t="s">
        <v>637</v>
      </c>
      <c r="J87" s="6" t="s">
        <v>638</v>
      </c>
      <c r="K87" s="6" t="s">
        <v>22</v>
      </c>
      <c r="L87" s="6"/>
      <c r="M87" s="7">
        <v>45514</v>
      </c>
      <c r="N87" s="6" t="s">
        <v>24</v>
      </c>
      <c r="O87" s="8" t="s">
        <v>639</v>
      </c>
      <c r="P87" s="6" t="str">
        <f>HYPERLINK("https://docs.wto.org/imrd/directdoc.asp?DDFDocuments/t/G/TBTN24/BDI484.DOCX", "https://docs.wto.org/imrd/directdoc.asp?DDFDocuments/t/G/TBTN24/BDI484.DOCX")</f>
        <v>https://docs.wto.org/imrd/directdoc.asp?DDFDocuments/t/G/TBTN24/BDI484.DOCX</v>
      </c>
      <c r="Q87" s="6" t="str">
        <f>HYPERLINK("https://docs.wto.org/imrd/directdoc.asp?DDFDocuments/u/G/TBTN24/BDI484.DOCX", "https://docs.wto.org/imrd/directdoc.asp?DDFDocuments/u/G/TBTN24/BDI484.DOCX")</f>
        <v>https://docs.wto.org/imrd/directdoc.asp?DDFDocuments/u/G/TBTN24/BDI484.DOCX</v>
      </c>
      <c r="R87" s="6" t="str">
        <f>HYPERLINK("https://docs.wto.org/imrd/directdoc.asp?DDFDocuments/v/G/TBTN24/BDI484.DOCX", "https://docs.wto.org/imrd/directdoc.asp?DDFDocuments/v/G/TBTN24/BDI484.DOCX")</f>
        <v>https://docs.wto.org/imrd/directdoc.asp?DDFDocuments/v/G/TBTN24/BDI484.DOCX</v>
      </c>
    </row>
    <row r="88" spans="1:18" ht="60" customHeight="1" x14ac:dyDescent="0.25">
      <c r="A88" s="2" t="s">
        <v>944</v>
      </c>
      <c r="B88" s="7">
        <v>45454</v>
      </c>
      <c r="C88" s="6" t="str">
        <f>HYPERLINK("https://eping.wto.org/en/Search?viewData= G/TBT/N/BDI/484, G/TBT/N/KEN/1632, G/TBT/N/RWA/1031, G/TBT/N/TZA/1141, G/TBT/N/UGA/1943"," G/TBT/N/BDI/484, G/TBT/N/KEN/1632, G/TBT/N/RWA/1031, G/TBT/N/TZA/1141, G/TBT/N/UGA/1943")</f>
        <v xml:space="preserve"> G/TBT/N/BDI/484, G/TBT/N/KEN/1632, G/TBT/N/RWA/1031, G/TBT/N/TZA/1141, G/TBT/N/UGA/1943</v>
      </c>
      <c r="D88" s="6" t="s">
        <v>79</v>
      </c>
      <c r="E88" s="8" t="s">
        <v>633</v>
      </c>
      <c r="F88" s="8" t="s">
        <v>634</v>
      </c>
      <c r="G88" s="8" t="s">
        <v>635</v>
      </c>
      <c r="H88" s="6" t="s">
        <v>636</v>
      </c>
      <c r="I88" s="6" t="s">
        <v>637</v>
      </c>
      <c r="J88" s="6" t="s">
        <v>638</v>
      </c>
      <c r="K88" s="6" t="s">
        <v>22</v>
      </c>
      <c r="L88" s="6"/>
      <c r="M88" s="7">
        <v>45514</v>
      </c>
      <c r="N88" s="6" t="s">
        <v>24</v>
      </c>
      <c r="O88" s="8" t="s">
        <v>639</v>
      </c>
      <c r="P88" s="6" t="str">
        <f>HYPERLINK("https://docs.wto.org/imrd/directdoc.asp?DDFDocuments/t/G/TBTN24/BDI484.DOCX", "https://docs.wto.org/imrd/directdoc.asp?DDFDocuments/t/G/TBTN24/BDI484.DOCX")</f>
        <v>https://docs.wto.org/imrd/directdoc.asp?DDFDocuments/t/G/TBTN24/BDI484.DOCX</v>
      </c>
      <c r="Q88" s="6" t="str">
        <f>HYPERLINK("https://docs.wto.org/imrd/directdoc.asp?DDFDocuments/u/G/TBTN24/BDI484.DOCX", "https://docs.wto.org/imrd/directdoc.asp?DDFDocuments/u/G/TBTN24/BDI484.DOCX")</f>
        <v>https://docs.wto.org/imrd/directdoc.asp?DDFDocuments/u/G/TBTN24/BDI484.DOCX</v>
      </c>
      <c r="R88" s="6" t="str">
        <f>HYPERLINK("https://docs.wto.org/imrd/directdoc.asp?DDFDocuments/v/G/TBTN24/BDI484.DOCX", "https://docs.wto.org/imrd/directdoc.asp?DDFDocuments/v/G/TBTN24/BDI484.DOCX")</f>
        <v>https://docs.wto.org/imrd/directdoc.asp?DDFDocuments/v/G/TBTN24/BDI484.DOCX</v>
      </c>
    </row>
    <row r="89" spans="1:18" ht="60" customHeight="1" x14ac:dyDescent="0.25">
      <c r="A89" s="2" t="s">
        <v>939</v>
      </c>
      <c r="B89" s="7">
        <v>45454</v>
      </c>
      <c r="C89" s="6" t="str">
        <f>HYPERLINK("https://eping.wto.org/en/Search?viewData= G/TBT/N/BDI/484, G/TBT/N/KEN/1632, G/TBT/N/RWA/1031, G/TBT/N/TZA/1141, G/TBT/N/UGA/1943"," G/TBT/N/BDI/484, G/TBT/N/KEN/1632, G/TBT/N/RWA/1031, G/TBT/N/TZA/1141, G/TBT/N/UGA/1943")</f>
        <v xml:space="preserve"> G/TBT/N/BDI/484, G/TBT/N/KEN/1632, G/TBT/N/RWA/1031, G/TBT/N/TZA/1141, G/TBT/N/UGA/1943</v>
      </c>
      <c r="D89" s="6" t="s">
        <v>80</v>
      </c>
      <c r="E89" s="8" t="s">
        <v>633</v>
      </c>
      <c r="F89" s="8" t="s">
        <v>634</v>
      </c>
      <c r="G89" s="8" t="s">
        <v>635</v>
      </c>
      <c r="H89" s="6" t="s">
        <v>636</v>
      </c>
      <c r="I89" s="6" t="s">
        <v>637</v>
      </c>
      <c r="J89" s="6" t="s">
        <v>638</v>
      </c>
      <c r="K89" s="6" t="s">
        <v>22</v>
      </c>
      <c r="L89" s="6"/>
      <c r="M89" s="7">
        <v>45514</v>
      </c>
      <c r="N89" s="6" t="s">
        <v>24</v>
      </c>
      <c r="O89" s="8" t="s">
        <v>639</v>
      </c>
      <c r="P89" s="6" t="str">
        <f>HYPERLINK("https://docs.wto.org/imrd/directdoc.asp?DDFDocuments/t/G/TBTN24/BDI484.DOCX", "https://docs.wto.org/imrd/directdoc.asp?DDFDocuments/t/G/TBTN24/BDI484.DOCX")</f>
        <v>https://docs.wto.org/imrd/directdoc.asp?DDFDocuments/t/G/TBTN24/BDI484.DOCX</v>
      </c>
      <c r="Q89" s="6" t="str">
        <f>HYPERLINK("https://docs.wto.org/imrd/directdoc.asp?DDFDocuments/u/G/TBTN24/BDI484.DOCX", "https://docs.wto.org/imrd/directdoc.asp?DDFDocuments/u/G/TBTN24/BDI484.DOCX")</f>
        <v>https://docs.wto.org/imrd/directdoc.asp?DDFDocuments/u/G/TBTN24/BDI484.DOCX</v>
      </c>
      <c r="R89" s="6" t="str">
        <f>HYPERLINK("https://docs.wto.org/imrd/directdoc.asp?DDFDocuments/v/G/TBTN24/BDI484.DOCX", "https://docs.wto.org/imrd/directdoc.asp?DDFDocuments/v/G/TBTN24/BDI484.DOCX")</f>
        <v>https://docs.wto.org/imrd/directdoc.asp?DDFDocuments/v/G/TBTN24/BDI484.DOCX</v>
      </c>
    </row>
    <row r="90" spans="1:18" ht="60" customHeight="1" x14ac:dyDescent="0.25">
      <c r="A90" s="2" t="s">
        <v>939</v>
      </c>
      <c r="B90" s="7">
        <v>45454</v>
      </c>
      <c r="C90" s="6" t="str">
        <f>HYPERLINK("https://eping.wto.org/en/Search?viewData= G/TBT/N/BDI/484, G/TBT/N/KEN/1632, G/TBT/N/RWA/1031, G/TBT/N/TZA/1141, G/TBT/N/UGA/1943"," G/TBT/N/BDI/484, G/TBT/N/KEN/1632, G/TBT/N/RWA/1031, G/TBT/N/TZA/1141, G/TBT/N/UGA/1943")</f>
        <v xml:space="preserve"> G/TBT/N/BDI/484, G/TBT/N/KEN/1632, G/TBT/N/RWA/1031, G/TBT/N/TZA/1141, G/TBT/N/UGA/1943</v>
      </c>
      <c r="D90" s="6" t="s">
        <v>65</v>
      </c>
      <c r="E90" s="8" t="s">
        <v>633</v>
      </c>
      <c r="F90" s="8" t="s">
        <v>634</v>
      </c>
      <c r="G90" s="8" t="s">
        <v>635</v>
      </c>
      <c r="H90" s="6" t="s">
        <v>636</v>
      </c>
      <c r="I90" s="6" t="s">
        <v>637</v>
      </c>
      <c r="J90" s="6" t="s">
        <v>638</v>
      </c>
      <c r="K90" s="6" t="s">
        <v>22</v>
      </c>
      <c r="L90" s="6"/>
      <c r="M90" s="7">
        <v>45514</v>
      </c>
      <c r="N90" s="6" t="s">
        <v>24</v>
      </c>
      <c r="O90" s="8" t="s">
        <v>639</v>
      </c>
      <c r="P90" s="6" t="str">
        <f>HYPERLINK("https://docs.wto.org/imrd/directdoc.asp?DDFDocuments/t/G/TBTN24/BDI484.DOCX", "https://docs.wto.org/imrd/directdoc.asp?DDFDocuments/t/G/TBTN24/BDI484.DOCX")</f>
        <v>https://docs.wto.org/imrd/directdoc.asp?DDFDocuments/t/G/TBTN24/BDI484.DOCX</v>
      </c>
      <c r="Q90" s="6" t="str">
        <f>HYPERLINK("https://docs.wto.org/imrd/directdoc.asp?DDFDocuments/u/G/TBTN24/BDI484.DOCX", "https://docs.wto.org/imrd/directdoc.asp?DDFDocuments/u/G/TBTN24/BDI484.DOCX")</f>
        <v>https://docs.wto.org/imrd/directdoc.asp?DDFDocuments/u/G/TBTN24/BDI484.DOCX</v>
      </c>
      <c r="R90" s="6" t="str">
        <f>HYPERLINK("https://docs.wto.org/imrd/directdoc.asp?DDFDocuments/v/G/TBTN24/BDI484.DOCX", "https://docs.wto.org/imrd/directdoc.asp?DDFDocuments/v/G/TBTN24/BDI484.DOCX")</f>
        <v>https://docs.wto.org/imrd/directdoc.asp?DDFDocuments/v/G/TBTN24/BDI484.DOCX</v>
      </c>
    </row>
    <row r="91" spans="1:18" ht="60" customHeight="1" x14ac:dyDescent="0.25">
      <c r="A91" s="8" t="s">
        <v>899</v>
      </c>
      <c r="B91" s="7">
        <v>45462</v>
      </c>
      <c r="C91" s="6" t="str">
        <f>HYPERLINK("https://eping.wto.org/en/Search?viewData= G/TBT/N/CHN/1874"," G/TBT/N/CHN/1874")</f>
        <v xml:space="preserve"> G/TBT/N/CHN/1874</v>
      </c>
      <c r="D91" s="6" t="s">
        <v>332</v>
      </c>
      <c r="E91" s="8" t="s">
        <v>388</v>
      </c>
      <c r="F91" s="8" t="s">
        <v>389</v>
      </c>
      <c r="G91" s="8" t="s">
        <v>390</v>
      </c>
      <c r="H91" s="6" t="s">
        <v>336</v>
      </c>
      <c r="I91" s="6" t="s">
        <v>391</v>
      </c>
      <c r="J91" s="6" t="s">
        <v>54</v>
      </c>
      <c r="K91" s="6" t="s">
        <v>22</v>
      </c>
      <c r="L91" s="6"/>
      <c r="M91" s="7">
        <v>45522</v>
      </c>
      <c r="N91" s="6" t="s">
        <v>24</v>
      </c>
      <c r="O91" s="8" t="s">
        <v>392</v>
      </c>
      <c r="P91" s="6" t="str">
        <f>HYPERLINK("https://docs.wto.org/imrd/directdoc.asp?DDFDocuments/t/G/TBTN24/CHN1874.DOCX", "https://docs.wto.org/imrd/directdoc.asp?DDFDocuments/t/G/TBTN24/CHN1874.DOCX")</f>
        <v>https://docs.wto.org/imrd/directdoc.asp?DDFDocuments/t/G/TBTN24/CHN1874.DOCX</v>
      </c>
      <c r="Q91" s="6" t="str">
        <f>HYPERLINK("https://docs.wto.org/imrd/directdoc.asp?DDFDocuments/u/G/TBTN24/CHN1874.DOCX", "https://docs.wto.org/imrd/directdoc.asp?DDFDocuments/u/G/TBTN24/CHN1874.DOCX")</f>
        <v>https://docs.wto.org/imrd/directdoc.asp?DDFDocuments/u/G/TBTN24/CHN1874.DOCX</v>
      </c>
      <c r="R91" s="6" t="str">
        <f>HYPERLINK("https://docs.wto.org/imrd/directdoc.asp?DDFDocuments/v/G/TBTN24/CHN1874.DOCX", "https://docs.wto.org/imrd/directdoc.asp?DDFDocuments/v/G/TBTN24/CHN1874.DOCX")</f>
        <v>https://docs.wto.org/imrd/directdoc.asp?DDFDocuments/v/G/TBTN24/CHN1874.DOCX</v>
      </c>
    </row>
    <row r="92" spans="1:18" ht="60" customHeight="1" x14ac:dyDescent="0.25">
      <c r="A92" s="2" t="s">
        <v>911</v>
      </c>
      <c r="B92" s="7">
        <v>45460</v>
      </c>
      <c r="C92" s="6" t="str">
        <f>HYPERLINK("https://eping.wto.org/en/Search?viewData= G/TBT/N/VNM/309"," G/TBT/N/VNM/309")</f>
        <v xml:space="preserve"> G/TBT/N/VNM/309</v>
      </c>
      <c r="D92" s="6" t="s">
        <v>453</v>
      </c>
      <c r="E92" s="8" t="s">
        <v>454</v>
      </c>
      <c r="F92" s="8" t="s">
        <v>455</v>
      </c>
      <c r="G92" s="8" t="s">
        <v>456</v>
      </c>
      <c r="H92" s="6" t="s">
        <v>457</v>
      </c>
      <c r="I92" s="6" t="s">
        <v>458</v>
      </c>
      <c r="J92" s="6" t="s">
        <v>261</v>
      </c>
      <c r="K92" s="6" t="s">
        <v>22</v>
      </c>
      <c r="L92" s="6"/>
      <c r="M92" s="7">
        <v>45520</v>
      </c>
      <c r="N92" s="6" t="s">
        <v>24</v>
      </c>
      <c r="O92" s="8" t="s">
        <v>459</v>
      </c>
      <c r="P92" s="6" t="str">
        <f>HYPERLINK("https://docs.wto.org/imrd/directdoc.asp?DDFDocuments/t/G/TBTN24/VNM309.DOCX", "https://docs.wto.org/imrd/directdoc.asp?DDFDocuments/t/G/TBTN24/VNM309.DOCX")</f>
        <v>https://docs.wto.org/imrd/directdoc.asp?DDFDocuments/t/G/TBTN24/VNM309.DOCX</v>
      </c>
      <c r="Q92" s="6" t="str">
        <f>HYPERLINK("https://docs.wto.org/imrd/directdoc.asp?DDFDocuments/u/G/TBTN24/VNM309.DOCX", "https://docs.wto.org/imrd/directdoc.asp?DDFDocuments/u/G/TBTN24/VNM309.DOCX")</f>
        <v>https://docs.wto.org/imrd/directdoc.asp?DDFDocuments/u/G/TBTN24/VNM309.DOCX</v>
      </c>
      <c r="R92" s="6" t="str">
        <f>HYPERLINK("https://docs.wto.org/imrd/directdoc.asp?DDFDocuments/v/G/TBTN24/VNM309.DOCX", "https://docs.wto.org/imrd/directdoc.asp?DDFDocuments/v/G/TBTN24/VNM309.DOCX")</f>
        <v>https://docs.wto.org/imrd/directdoc.asp?DDFDocuments/v/G/TBTN24/VNM309.DOCX</v>
      </c>
    </row>
    <row r="93" spans="1:18" ht="60" customHeight="1" x14ac:dyDescent="0.25">
      <c r="A93" s="2" t="s">
        <v>964</v>
      </c>
      <c r="B93" s="7">
        <v>45448</v>
      </c>
      <c r="C93" s="6" t="str">
        <f>HYPERLINK("https://eping.wto.org/en/Search?viewData= G/TBT/N/ALB/98"," G/TBT/N/ALB/98")</f>
        <v xml:space="preserve"> G/TBT/N/ALB/98</v>
      </c>
      <c r="D93" s="6" t="s">
        <v>788</v>
      </c>
      <c r="E93" s="8" t="s">
        <v>789</v>
      </c>
      <c r="F93" s="8" t="s">
        <v>790</v>
      </c>
      <c r="G93" s="8" t="s">
        <v>791</v>
      </c>
      <c r="H93" s="6" t="s">
        <v>792</v>
      </c>
      <c r="I93" s="6" t="s">
        <v>793</v>
      </c>
      <c r="J93" s="6" t="s">
        <v>794</v>
      </c>
      <c r="K93" s="6" t="s">
        <v>795</v>
      </c>
      <c r="L93" s="6"/>
      <c r="M93" s="7">
        <v>45511</v>
      </c>
      <c r="N93" s="6" t="s">
        <v>24</v>
      </c>
      <c r="O93" s="8" t="s">
        <v>796</v>
      </c>
      <c r="P93" s="6" t="str">
        <f>HYPERLINK("https://docs.wto.org/imrd/directdoc.asp?DDFDocuments/t/G/TBTN24/ALB98.DOCX", "https://docs.wto.org/imrd/directdoc.asp?DDFDocuments/t/G/TBTN24/ALB98.DOCX")</f>
        <v>https://docs.wto.org/imrd/directdoc.asp?DDFDocuments/t/G/TBTN24/ALB98.DOCX</v>
      </c>
      <c r="Q93" s="6" t="str">
        <f>HYPERLINK("https://docs.wto.org/imrd/directdoc.asp?DDFDocuments/u/G/TBTN24/ALB98.DOCX", "https://docs.wto.org/imrd/directdoc.asp?DDFDocuments/u/G/TBTN24/ALB98.DOCX")</f>
        <v>https://docs.wto.org/imrd/directdoc.asp?DDFDocuments/u/G/TBTN24/ALB98.DOCX</v>
      </c>
      <c r="R93" s="6" t="str">
        <f>HYPERLINK("https://docs.wto.org/imrd/directdoc.asp?DDFDocuments/v/G/TBTN24/ALB98.DOCX", "https://docs.wto.org/imrd/directdoc.asp?DDFDocuments/v/G/TBTN24/ALB98.DOCX")</f>
        <v>https://docs.wto.org/imrd/directdoc.asp?DDFDocuments/v/G/TBTN24/ALB98.DOCX</v>
      </c>
    </row>
    <row r="94" spans="1:18" ht="60" customHeight="1" x14ac:dyDescent="0.25">
      <c r="A94" s="2" t="s">
        <v>965</v>
      </c>
      <c r="B94" s="7">
        <v>45447</v>
      </c>
      <c r="C94" s="6" t="str">
        <f>HYPERLINK("https://eping.wto.org/en/Search?viewData= G/TBT/N/ECU/530"," G/TBT/N/ECU/530")</f>
        <v xml:space="preserve"> G/TBT/N/ECU/530</v>
      </c>
      <c r="D94" s="6" t="s">
        <v>17</v>
      </c>
      <c r="E94" s="8" t="s">
        <v>797</v>
      </c>
      <c r="F94" s="8" t="s">
        <v>798</v>
      </c>
      <c r="G94" s="8" t="s">
        <v>799</v>
      </c>
      <c r="H94" s="6" t="s">
        <v>800</v>
      </c>
      <c r="I94" s="6" t="s">
        <v>801</v>
      </c>
      <c r="J94" s="6" t="s">
        <v>802</v>
      </c>
      <c r="K94" s="6" t="s">
        <v>22</v>
      </c>
      <c r="L94" s="6"/>
      <c r="M94" s="7">
        <v>45507</v>
      </c>
      <c r="N94" s="6" t="s">
        <v>24</v>
      </c>
      <c r="O94" s="8" t="s">
        <v>803</v>
      </c>
      <c r="P94" s="6" t="str">
        <f>HYPERLINK("https://docs.wto.org/imrd/directdoc.asp?DDFDocuments/t/G/TBTN24/ECU530.DOCX", "https://docs.wto.org/imrd/directdoc.asp?DDFDocuments/t/G/TBTN24/ECU530.DOCX")</f>
        <v>https://docs.wto.org/imrd/directdoc.asp?DDFDocuments/t/G/TBTN24/ECU530.DOCX</v>
      </c>
      <c r="Q94" s="6" t="str">
        <f>HYPERLINK("https://docs.wto.org/imrd/directdoc.asp?DDFDocuments/u/G/TBTN24/ECU530.DOCX", "https://docs.wto.org/imrd/directdoc.asp?DDFDocuments/u/G/TBTN24/ECU530.DOCX")</f>
        <v>https://docs.wto.org/imrd/directdoc.asp?DDFDocuments/u/G/TBTN24/ECU530.DOCX</v>
      </c>
      <c r="R94" s="6" t="str">
        <f>HYPERLINK("https://docs.wto.org/imrd/directdoc.asp?DDFDocuments/v/G/TBTN24/ECU530.DOCX", "https://docs.wto.org/imrd/directdoc.asp?DDFDocuments/v/G/TBTN24/ECU530.DOCX")</f>
        <v>https://docs.wto.org/imrd/directdoc.asp?DDFDocuments/v/G/TBTN24/ECU530.DOCX</v>
      </c>
    </row>
    <row r="95" spans="1:18" ht="60" customHeight="1" x14ac:dyDescent="0.25">
      <c r="A95" s="8" t="s">
        <v>897</v>
      </c>
      <c r="B95" s="7">
        <v>45462</v>
      </c>
      <c r="C95" s="6" t="str">
        <f>HYPERLINK("https://eping.wto.org/en/Search?viewData= G/TBT/N/CHN/1868"," G/TBT/N/CHN/1868")</f>
        <v xml:space="preserve"> G/TBT/N/CHN/1868</v>
      </c>
      <c r="D95" s="6" t="s">
        <v>332</v>
      </c>
      <c r="E95" s="8" t="s">
        <v>379</v>
      </c>
      <c r="F95" s="8" t="s">
        <v>380</v>
      </c>
      <c r="G95" s="8" t="s">
        <v>381</v>
      </c>
      <c r="H95" s="6" t="s">
        <v>382</v>
      </c>
      <c r="I95" s="6" t="s">
        <v>342</v>
      </c>
      <c r="J95" s="6" t="s">
        <v>54</v>
      </c>
      <c r="K95" s="6" t="s">
        <v>22</v>
      </c>
      <c r="L95" s="6"/>
      <c r="M95" s="7" t="s">
        <v>22</v>
      </c>
      <c r="N95" s="6" t="s">
        <v>24</v>
      </c>
      <c r="O95" s="8" t="s">
        <v>383</v>
      </c>
      <c r="P95" s="6" t="str">
        <f>HYPERLINK("https://docs.wto.org/imrd/directdoc.asp?DDFDocuments/t/G/TBTN24/CHN1868.DOCX", "https://docs.wto.org/imrd/directdoc.asp?DDFDocuments/t/G/TBTN24/CHN1868.DOCX")</f>
        <v>https://docs.wto.org/imrd/directdoc.asp?DDFDocuments/t/G/TBTN24/CHN1868.DOCX</v>
      </c>
      <c r="Q95" s="6" t="str">
        <f>HYPERLINK("https://docs.wto.org/imrd/directdoc.asp?DDFDocuments/u/G/TBTN24/CHN1868.DOCX", "https://docs.wto.org/imrd/directdoc.asp?DDFDocuments/u/G/TBTN24/CHN1868.DOCX")</f>
        <v>https://docs.wto.org/imrd/directdoc.asp?DDFDocuments/u/G/TBTN24/CHN1868.DOCX</v>
      </c>
      <c r="R95" s="6" t="str">
        <f>HYPERLINK("https://docs.wto.org/imrd/directdoc.asp?DDFDocuments/v/G/TBTN24/CHN1868.DOCX", "https://docs.wto.org/imrd/directdoc.asp?DDFDocuments/v/G/TBTN24/CHN1868.DOCX")</f>
        <v>https://docs.wto.org/imrd/directdoc.asp?DDFDocuments/v/G/TBTN24/CHN1868.DOCX</v>
      </c>
    </row>
    <row r="96" spans="1:18" ht="60" customHeight="1" x14ac:dyDescent="0.25">
      <c r="A96" s="2" t="s">
        <v>943</v>
      </c>
      <c r="B96" s="7">
        <v>45454</v>
      </c>
      <c r="C96" s="6" t="str">
        <f>HYPERLINK("https://eping.wto.org/en/Search?viewData= G/TBT/N/BDI/483, G/TBT/N/KEN/1631, G/TBT/N/RWA/1030, G/TBT/N/TZA/1140, G/TBT/N/UGA/1942"," G/TBT/N/BDI/483, G/TBT/N/KEN/1631, G/TBT/N/RWA/1030, G/TBT/N/TZA/1140, G/TBT/N/UGA/1942")</f>
        <v xml:space="preserve"> G/TBT/N/BDI/483, G/TBT/N/KEN/1631, G/TBT/N/RWA/1030, G/TBT/N/TZA/1140, G/TBT/N/UGA/1942</v>
      </c>
      <c r="D96" s="6" t="s">
        <v>80</v>
      </c>
      <c r="E96" s="8" t="s">
        <v>626</v>
      </c>
      <c r="F96" s="8" t="s">
        <v>627</v>
      </c>
      <c r="G96" s="8" t="s">
        <v>628</v>
      </c>
      <c r="H96" s="6" t="s">
        <v>629</v>
      </c>
      <c r="I96" s="6" t="s">
        <v>630</v>
      </c>
      <c r="J96" s="6" t="s">
        <v>631</v>
      </c>
      <c r="K96" s="6" t="s">
        <v>22</v>
      </c>
      <c r="L96" s="6"/>
      <c r="M96" s="7">
        <v>45514</v>
      </c>
      <c r="N96" s="6" t="s">
        <v>24</v>
      </c>
      <c r="O96" s="8" t="s">
        <v>632</v>
      </c>
      <c r="P96" s="6" t="str">
        <f>HYPERLINK("https://docs.wto.org/imrd/directdoc.asp?DDFDocuments/t/G/TBTN24/BDI483.DOCX", "https://docs.wto.org/imrd/directdoc.asp?DDFDocuments/t/G/TBTN24/BDI483.DOCX")</f>
        <v>https://docs.wto.org/imrd/directdoc.asp?DDFDocuments/t/G/TBTN24/BDI483.DOCX</v>
      </c>
      <c r="Q96" s="6" t="str">
        <f>HYPERLINK("https://docs.wto.org/imrd/directdoc.asp?DDFDocuments/u/G/TBTN24/BDI483.DOCX", "https://docs.wto.org/imrd/directdoc.asp?DDFDocuments/u/G/TBTN24/BDI483.DOCX")</f>
        <v>https://docs.wto.org/imrd/directdoc.asp?DDFDocuments/u/G/TBTN24/BDI483.DOCX</v>
      </c>
      <c r="R96" s="6" t="str">
        <f>HYPERLINK("https://docs.wto.org/imrd/directdoc.asp?DDFDocuments/v/G/TBTN24/BDI483.DOCX", "https://docs.wto.org/imrd/directdoc.asp?DDFDocuments/v/G/TBTN24/BDI483.DOCX")</f>
        <v>https://docs.wto.org/imrd/directdoc.asp?DDFDocuments/v/G/TBTN24/BDI483.DOCX</v>
      </c>
    </row>
    <row r="97" spans="1:18" ht="60" customHeight="1" x14ac:dyDescent="0.25">
      <c r="A97" s="2" t="s">
        <v>943</v>
      </c>
      <c r="B97" s="7">
        <v>45454</v>
      </c>
      <c r="C97" s="6" t="str">
        <f>HYPERLINK("https://eping.wto.org/en/Search?viewData= G/TBT/N/BDI/483, G/TBT/N/KEN/1631, G/TBT/N/RWA/1030, G/TBT/N/TZA/1140, G/TBT/N/UGA/1942"," G/TBT/N/BDI/483, G/TBT/N/KEN/1631, G/TBT/N/RWA/1030, G/TBT/N/TZA/1140, G/TBT/N/UGA/1942")</f>
        <v xml:space="preserve"> G/TBT/N/BDI/483, G/TBT/N/KEN/1631, G/TBT/N/RWA/1030, G/TBT/N/TZA/1140, G/TBT/N/UGA/1942</v>
      </c>
      <c r="D97" s="6" t="s">
        <v>56</v>
      </c>
      <c r="E97" s="8" t="s">
        <v>626</v>
      </c>
      <c r="F97" s="8" t="s">
        <v>627</v>
      </c>
      <c r="G97" s="8" t="s">
        <v>628</v>
      </c>
      <c r="H97" s="6" t="s">
        <v>629</v>
      </c>
      <c r="I97" s="6" t="s">
        <v>630</v>
      </c>
      <c r="J97" s="6" t="s">
        <v>631</v>
      </c>
      <c r="K97" s="6" t="s">
        <v>22</v>
      </c>
      <c r="L97" s="6"/>
      <c r="M97" s="7">
        <v>45514</v>
      </c>
      <c r="N97" s="6" t="s">
        <v>24</v>
      </c>
      <c r="O97" s="8" t="s">
        <v>632</v>
      </c>
      <c r="P97" s="6" t="str">
        <f>HYPERLINK("https://docs.wto.org/imrd/directdoc.asp?DDFDocuments/t/G/TBTN24/BDI483.DOCX", "https://docs.wto.org/imrd/directdoc.asp?DDFDocuments/t/G/TBTN24/BDI483.DOCX")</f>
        <v>https://docs.wto.org/imrd/directdoc.asp?DDFDocuments/t/G/TBTN24/BDI483.DOCX</v>
      </c>
      <c r="Q97" s="6" t="str">
        <f>HYPERLINK("https://docs.wto.org/imrd/directdoc.asp?DDFDocuments/u/G/TBTN24/BDI483.DOCX", "https://docs.wto.org/imrd/directdoc.asp?DDFDocuments/u/G/TBTN24/BDI483.DOCX")</f>
        <v>https://docs.wto.org/imrd/directdoc.asp?DDFDocuments/u/G/TBTN24/BDI483.DOCX</v>
      </c>
      <c r="R97" s="6" t="str">
        <f>HYPERLINK("https://docs.wto.org/imrd/directdoc.asp?DDFDocuments/v/G/TBTN24/BDI483.DOCX", "https://docs.wto.org/imrd/directdoc.asp?DDFDocuments/v/G/TBTN24/BDI483.DOCX")</f>
        <v>https://docs.wto.org/imrd/directdoc.asp?DDFDocuments/v/G/TBTN24/BDI483.DOCX</v>
      </c>
    </row>
    <row r="98" spans="1:18" ht="60" customHeight="1" x14ac:dyDescent="0.25">
      <c r="A98" s="2" t="s">
        <v>943</v>
      </c>
      <c r="B98" s="7">
        <v>45454</v>
      </c>
      <c r="C98" s="6" t="str">
        <f>HYPERLINK("https://eping.wto.org/en/Search?viewData= G/TBT/N/BDI/483, G/TBT/N/KEN/1631, G/TBT/N/RWA/1030, G/TBT/N/TZA/1140, G/TBT/N/UGA/1942"," G/TBT/N/BDI/483, G/TBT/N/KEN/1631, G/TBT/N/RWA/1030, G/TBT/N/TZA/1140, G/TBT/N/UGA/1942")</f>
        <v xml:space="preserve"> G/TBT/N/BDI/483, G/TBT/N/KEN/1631, G/TBT/N/RWA/1030, G/TBT/N/TZA/1140, G/TBT/N/UGA/1942</v>
      </c>
      <c r="D98" s="6" t="s">
        <v>86</v>
      </c>
      <c r="E98" s="8" t="s">
        <v>626</v>
      </c>
      <c r="F98" s="8" t="s">
        <v>627</v>
      </c>
      <c r="G98" s="8" t="s">
        <v>628</v>
      </c>
      <c r="H98" s="6" t="s">
        <v>629</v>
      </c>
      <c r="I98" s="6" t="s">
        <v>630</v>
      </c>
      <c r="J98" s="6" t="s">
        <v>631</v>
      </c>
      <c r="K98" s="6" t="s">
        <v>22</v>
      </c>
      <c r="L98" s="6"/>
      <c r="M98" s="7">
        <v>45514</v>
      </c>
      <c r="N98" s="6" t="s">
        <v>24</v>
      </c>
      <c r="O98" s="8" t="s">
        <v>632</v>
      </c>
      <c r="P98" s="6" t="str">
        <f>HYPERLINK("https://docs.wto.org/imrd/directdoc.asp?DDFDocuments/t/G/TBTN24/BDI483.DOCX", "https://docs.wto.org/imrd/directdoc.asp?DDFDocuments/t/G/TBTN24/BDI483.DOCX")</f>
        <v>https://docs.wto.org/imrd/directdoc.asp?DDFDocuments/t/G/TBTN24/BDI483.DOCX</v>
      </c>
      <c r="Q98" s="6" t="str">
        <f>HYPERLINK("https://docs.wto.org/imrd/directdoc.asp?DDFDocuments/u/G/TBTN24/BDI483.DOCX", "https://docs.wto.org/imrd/directdoc.asp?DDFDocuments/u/G/TBTN24/BDI483.DOCX")</f>
        <v>https://docs.wto.org/imrd/directdoc.asp?DDFDocuments/u/G/TBTN24/BDI483.DOCX</v>
      </c>
      <c r="R98" s="6" t="str">
        <f>HYPERLINK("https://docs.wto.org/imrd/directdoc.asp?DDFDocuments/v/G/TBTN24/BDI483.DOCX", "https://docs.wto.org/imrd/directdoc.asp?DDFDocuments/v/G/TBTN24/BDI483.DOCX")</f>
        <v>https://docs.wto.org/imrd/directdoc.asp?DDFDocuments/v/G/TBTN24/BDI483.DOCX</v>
      </c>
    </row>
    <row r="99" spans="1:18" ht="60" customHeight="1" x14ac:dyDescent="0.25">
      <c r="A99" s="2" t="s">
        <v>893</v>
      </c>
      <c r="B99" s="7">
        <v>45462</v>
      </c>
      <c r="C99" s="6" t="str">
        <f>HYPERLINK("https://eping.wto.org/en/Search?viewData= G/TBT/N/CHN/1870"," G/TBT/N/CHN/1870")</f>
        <v xml:space="preserve"> G/TBT/N/CHN/1870</v>
      </c>
      <c r="D99" s="6" t="s">
        <v>332</v>
      </c>
      <c r="E99" s="8" t="s">
        <v>355</v>
      </c>
      <c r="F99" s="8" t="s">
        <v>356</v>
      </c>
      <c r="G99" s="8" t="s">
        <v>357</v>
      </c>
      <c r="H99" s="6" t="s">
        <v>336</v>
      </c>
      <c r="I99" s="6" t="s">
        <v>337</v>
      </c>
      <c r="J99" s="6" t="s">
        <v>54</v>
      </c>
      <c r="K99" s="6" t="s">
        <v>22</v>
      </c>
      <c r="L99" s="6"/>
      <c r="M99" s="7">
        <v>45522</v>
      </c>
      <c r="N99" s="6" t="s">
        <v>24</v>
      </c>
      <c r="O99" s="8" t="s">
        <v>358</v>
      </c>
      <c r="P99" s="6" t="str">
        <f>HYPERLINK("https://docs.wto.org/imrd/directdoc.asp?DDFDocuments/t/G/TBTN24/CHN1870.DOCX", "https://docs.wto.org/imrd/directdoc.asp?DDFDocuments/t/G/TBTN24/CHN1870.DOCX")</f>
        <v>https://docs.wto.org/imrd/directdoc.asp?DDFDocuments/t/G/TBTN24/CHN1870.DOCX</v>
      </c>
      <c r="Q99" s="6" t="str">
        <f>HYPERLINK("https://docs.wto.org/imrd/directdoc.asp?DDFDocuments/u/G/TBTN24/CHN1870.DOCX", "https://docs.wto.org/imrd/directdoc.asp?DDFDocuments/u/G/TBTN24/CHN1870.DOCX")</f>
        <v>https://docs.wto.org/imrd/directdoc.asp?DDFDocuments/u/G/TBTN24/CHN1870.DOCX</v>
      </c>
      <c r="R99" s="6" t="str">
        <f>HYPERLINK("https://docs.wto.org/imrd/directdoc.asp?DDFDocuments/v/G/TBTN24/CHN1870.DOCX", "https://docs.wto.org/imrd/directdoc.asp?DDFDocuments/v/G/TBTN24/CHN1870.DOCX")</f>
        <v>https://docs.wto.org/imrd/directdoc.asp?DDFDocuments/v/G/TBTN24/CHN1870.DOCX</v>
      </c>
    </row>
    <row r="100" spans="1:18" ht="60" customHeight="1" x14ac:dyDescent="0.25">
      <c r="A100" s="8" t="s">
        <v>898</v>
      </c>
      <c r="B100" s="7">
        <v>45462</v>
      </c>
      <c r="C100" s="6" t="str">
        <f>HYPERLINK("https://eping.wto.org/en/Search?viewData= G/TBT/N/CHN/1872"," G/TBT/N/CHN/1872")</f>
        <v xml:space="preserve"> G/TBT/N/CHN/1872</v>
      </c>
      <c r="D100" s="6" t="s">
        <v>332</v>
      </c>
      <c r="E100" s="8" t="s">
        <v>384</v>
      </c>
      <c r="F100" s="8" t="s">
        <v>385</v>
      </c>
      <c r="G100" s="8" t="s">
        <v>386</v>
      </c>
      <c r="H100" s="6" t="s">
        <v>336</v>
      </c>
      <c r="I100" s="6" t="s">
        <v>337</v>
      </c>
      <c r="J100" s="6" t="s">
        <v>54</v>
      </c>
      <c r="K100" s="6" t="s">
        <v>22</v>
      </c>
      <c r="L100" s="6"/>
      <c r="M100" s="7">
        <v>45522</v>
      </c>
      <c r="N100" s="6" t="s">
        <v>24</v>
      </c>
      <c r="O100" s="8" t="s">
        <v>387</v>
      </c>
      <c r="P100" s="6" t="str">
        <f>HYPERLINK("https://docs.wto.org/imrd/directdoc.asp?DDFDocuments/t/G/TBTN24/CHN1872.DOCX", "https://docs.wto.org/imrd/directdoc.asp?DDFDocuments/t/G/TBTN24/CHN1872.DOCX")</f>
        <v>https://docs.wto.org/imrd/directdoc.asp?DDFDocuments/t/G/TBTN24/CHN1872.DOCX</v>
      </c>
      <c r="Q100" s="6" t="str">
        <f>HYPERLINK("https://docs.wto.org/imrd/directdoc.asp?DDFDocuments/u/G/TBTN24/CHN1872.DOCX", "https://docs.wto.org/imrd/directdoc.asp?DDFDocuments/u/G/TBTN24/CHN1872.DOCX")</f>
        <v>https://docs.wto.org/imrd/directdoc.asp?DDFDocuments/u/G/TBTN24/CHN1872.DOCX</v>
      </c>
      <c r="R100" s="6" t="str">
        <f>HYPERLINK("https://docs.wto.org/imrd/directdoc.asp?DDFDocuments/v/G/TBTN24/CHN1872.DOCX", "https://docs.wto.org/imrd/directdoc.asp?DDFDocuments/v/G/TBTN24/CHN1872.DOCX")</f>
        <v>https://docs.wto.org/imrd/directdoc.asp?DDFDocuments/v/G/TBTN24/CHN1872.DOCX</v>
      </c>
    </row>
    <row r="101" spans="1:18" ht="60" customHeight="1" x14ac:dyDescent="0.25">
      <c r="A101" s="2" t="s">
        <v>909</v>
      </c>
      <c r="B101" s="7">
        <v>45461</v>
      </c>
      <c r="C101" s="6" t="str">
        <f>HYPERLINK("https://eping.wto.org/en/Search?viewData= G/TBT/N/UKR/301"," G/TBT/N/UKR/301")</f>
        <v xml:space="preserve"> G/TBT/N/UKR/301</v>
      </c>
      <c r="D101" s="6" t="s">
        <v>43</v>
      </c>
      <c r="E101" s="8" t="s">
        <v>435</v>
      </c>
      <c r="F101" s="8" t="s">
        <v>436</v>
      </c>
      <c r="G101" s="8" t="s">
        <v>437</v>
      </c>
      <c r="H101" s="6" t="s">
        <v>144</v>
      </c>
      <c r="I101" s="6" t="s">
        <v>145</v>
      </c>
      <c r="J101" s="6" t="s">
        <v>438</v>
      </c>
      <c r="K101" s="6" t="s">
        <v>146</v>
      </c>
      <c r="L101" s="6"/>
      <c r="M101" s="7">
        <v>45521</v>
      </c>
      <c r="N101" s="6" t="s">
        <v>24</v>
      </c>
      <c r="O101" s="8" t="s">
        <v>439</v>
      </c>
      <c r="P101" s="6" t="str">
        <f>HYPERLINK("https://docs.wto.org/imrd/directdoc.asp?DDFDocuments/t/G/TBTN24/UKR301.DOCX", "https://docs.wto.org/imrd/directdoc.asp?DDFDocuments/t/G/TBTN24/UKR301.DOCX")</f>
        <v>https://docs.wto.org/imrd/directdoc.asp?DDFDocuments/t/G/TBTN24/UKR301.DOCX</v>
      </c>
      <c r="Q101" s="6" t="str">
        <f>HYPERLINK("https://docs.wto.org/imrd/directdoc.asp?DDFDocuments/u/G/TBTN24/UKR301.DOCX", "https://docs.wto.org/imrd/directdoc.asp?DDFDocuments/u/G/TBTN24/UKR301.DOCX")</f>
        <v>https://docs.wto.org/imrd/directdoc.asp?DDFDocuments/u/G/TBTN24/UKR301.DOCX</v>
      </c>
      <c r="R101" s="6" t="str">
        <f>HYPERLINK("https://docs.wto.org/imrd/directdoc.asp?DDFDocuments/v/G/TBTN24/UKR301.DOCX", "https://docs.wto.org/imrd/directdoc.asp?DDFDocuments/v/G/TBTN24/UKR301.DOCX")</f>
        <v>https://docs.wto.org/imrd/directdoc.asp?DDFDocuments/v/G/TBTN24/UKR301.DOCX</v>
      </c>
    </row>
    <row r="102" spans="1:18" ht="60" customHeight="1" x14ac:dyDescent="0.25">
      <c r="A102" s="8" t="s">
        <v>881</v>
      </c>
      <c r="B102" s="7">
        <v>45464</v>
      </c>
      <c r="C102" s="6" t="str">
        <f>HYPERLINK("https://eping.wto.org/en/Search?viewData= G/TBT/N/BRA/1548"," G/TBT/N/BRA/1548")</f>
        <v xml:space="preserve"> G/TBT/N/BRA/1548</v>
      </c>
      <c r="D102" s="6" t="s">
        <v>173</v>
      </c>
      <c r="E102" s="8" t="s">
        <v>251</v>
      </c>
      <c r="F102" s="8" t="s">
        <v>252</v>
      </c>
      <c r="G102" s="8" t="s">
        <v>253</v>
      </c>
      <c r="H102" s="6" t="s">
        <v>254</v>
      </c>
      <c r="I102" s="6" t="s">
        <v>145</v>
      </c>
      <c r="J102" s="6" t="s">
        <v>54</v>
      </c>
      <c r="K102" s="6" t="s">
        <v>146</v>
      </c>
      <c r="L102" s="6"/>
      <c r="M102" s="7">
        <v>45527</v>
      </c>
      <c r="N102" s="6" t="s">
        <v>24</v>
      </c>
      <c r="O102" s="8" t="s">
        <v>255</v>
      </c>
      <c r="P102" s="6" t="str">
        <f>HYPERLINK("https://docs.wto.org/imrd/directdoc.asp?DDFDocuments/t/G/TBTN24/BRA1548.DOCX", "https://docs.wto.org/imrd/directdoc.asp?DDFDocuments/t/G/TBTN24/BRA1548.DOCX")</f>
        <v>https://docs.wto.org/imrd/directdoc.asp?DDFDocuments/t/G/TBTN24/BRA1548.DOCX</v>
      </c>
      <c r="Q102" s="6" t="str">
        <f>HYPERLINK("https://docs.wto.org/imrd/directdoc.asp?DDFDocuments/u/G/TBTN24/BRA1548.DOCX", "https://docs.wto.org/imrd/directdoc.asp?DDFDocuments/u/G/TBTN24/BRA1548.DOCX")</f>
        <v>https://docs.wto.org/imrd/directdoc.asp?DDFDocuments/u/G/TBTN24/BRA1548.DOCX</v>
      </c>
      <c r="R102" s="6" t="str">
        <f>HYPERLINK("https://docs.wto.org/imrd/directdoc.asp?DDFDocuments/v/G/TBTN24/BRA1548.DOCX", "https://docs.wto.org/imrd/directdoc.asp?DDFDocuments/v/G/TBTN24/BRA1548.DOCX")</f>
        <v>https://docs.wto.org/imrd/directdoc.asp?DDFDocuments/v/G/TBTN24/BRA1548.DOCX</v>
      </c>
    </row>
    <row r="103" spans="1:18" ht="60" customHeight="1" x14ac:dyDescent="0.25">
      <c r="A103" s="2" t="s">
        <v>892</v>
      </c>
      <c r="B103" s="7">
        <v>45462</v>
      </c>
      <c r="C103" s="6" t="str">
        <f>HYPERLINK("https://eping.wto.org/en/Search?viewData= G/TBT/N/CAN/725"," G/TBT/N/CAN/725")</f>
        <v xml:space="preserve"> G/TBT/N/CAN/725</v>
      </c>
      <c r="D103" s="6" t="s">
        <v>124</v>
      </c>
      <c r="E103" s="8" t="s">
        <v>350</v>
      </c>
      <c r="F103" s="8" t="s">
        <v>351</v>
      </c>
      <c r="G103" s="8" t="s">
        <v>352</v>
      </c>
      <c r="H103" s="6" t="s">
        <v>22</v>
      </c>
      <c r="I103" s="6" t="s">
        <v>353</v>
      </c>
      <c r="J103" s="6" t="s">
        <v>114</v>
      </c>
      <c r="K103" s="6" t="s">
        <v>146</v>
      </c>
      <c r="L103" s="6"/>
      <c r="M103" s="7">
        <v>45522</v>
      </c>
      <c r="N103" s="6" t="s">
        <v>24</v>
      </c>
      <c r="O103" s="8" t="s">
        <v>354</v>
      </c>
      <c r="P103" s="6" t="str">
        <f>HYPERLINK("https://docs.wto.org/imrd/directdoc.asp?DDFDocuments/t/G/TBTN24/CAN725.DOCX", "https://docs.wto.org/imrd/directdoc.asp?DDFDocuments/t/G/TBTN24/CAN725.DOCX")</f>
        <v>https://docs.wto.org/imrd/directdoc.asp?DDFDocuments/t/G/TBTN24/CAN725.DOCX</v>
      </c>
      <c r="Q103" s="6" t="str">
        <f>HYPERLINK("https://docs.wto.org/imrd/directdoc.asp?DDFDocuments/u/G/TBTN24/CAN725.DOCX", "https://docs.wto.org/imrd/directdoc.asp?DDFDocuments/u/G/TBTN24/CAN725.DOCX")</f>
        <v>https://docs.wto.org/imrd/directdoc.asp?DDFDocuments/u/G/TBTN24/CAN725.DOCX</v>
      </c>
      <c r="R103" s="6" t="str">
        <f>HYPERLINK("https://docs.wto.org/imrd/directdoc.asp?DDFDocuments/v/G/TBTN24/CAN725.DOCX", "https://docs.wto.org/imrd/directdoc.asp?DDFDocuments/v/G/TBTN24/CAN725.DOCX")</f>
        <v>https://docs.wto.org/imrd/directdoc.asp?DDFDocuments/v/G/TBTN24/CAN725.DOCX</v>
      </c>
    </row>
    <row r="104" spans="1:18" ht="60" customHeight="1" x14ac:dyDescent="0.25">
      <c r="A104" s="2" t="s">
        <v>970</v>
      </c>
      <c r="B104" s="7">
        <v>45447</v>
      </c>
      <c r="C104" s="6" t="str">
        <f>HYPERLINK("https://eping.wto.org/en/Search?viewData= G/TBT/N/ECU/529"," G/TBT/N/ECU/529")</f>
        <v xml:space="preserve"> G/TBT/N/ECU/529</v>
      </c>
      <c r="D104" s="6" t="s">
        <v>17</v>
      </c>
      <c r="E104" s="8" t="s">
        <v>827</v>
      </c>
      <c r="F104" s="8" t="s">
        <v>828</v>
      </c>
      <c r="G104" s="8" t="s">
        <v>829</v>
      </c>
      <c r="H104" s="6" t="s">
        <v>830</v>
      </c>
      <c r="I104" s="6" t="s">
        <v>831</v>
      </c>
      <c r="J104" s="6" t="s">
        <v>749</v>
      </c>
      <c r="K104" s="6" t="s">
        <v>22</v>
      </c>
      <c r="L104" s="6"/>
      <c r="M104" s="7">
        <v>45507</v>
      </c>
      <c r="N104" s="6" t="s">
        <v>24</v>
      </c>
      <c r="O104" s="8" t="s">
        <v>832</v>
      </c>
      <c r="P104" s="6" t="str">
        <f>HYPERLINK("https://docs.wto.org/imrd/directdoc.asp?DDFDocuments/t/G/TBTN24/ECU529.DOCX", "https://docs.wto.org/imrd/directdoc.asp?DDFDocuments/t/G/TBTN24/ECU529.DOCX")</f>
        <v>https://docs.wto.org/imrd/directdoc.asp?DDFDocuments/t/G/TBTN24/ECU529.DOCX</v>
      </c>
      <c r="Q104" s="6" t="str">
        <f>HYPERLINK("https://docs.wto.org/imrd/directdoc.asp?DDFDocuments/u/G/TBTN24/ECU529.DOCX", "https://docs.wto.org/imrd/directdoc.asp?DDFDocuments/u/G/TBTN24/ECU529.DOCX")</f>
        <v>https://docs.wto.org/imrd/directdoc.asp?DDFDocuments/u/G/TBTN24/ECU529.DOCX</v>
      </c>
      <c r="R104" s="6" t="str">
        <f>HYPERLINK("https://docs.wto.org/imrd/directdoc.asp?DDFDocuments/v/G/TBTN24/ECU529.DOCX", "https://docs.wto.org/imrd/directdoc.asp?DDFDocuments/v/G/TBTN24/ECU529.DOCX")</f>
        <v>https://docs.wto.org/imrd/directdoc.asp?DDFDocuments/v/G/TBTN24/ECU529.DOCX</v>
      </c>
    </row>
    <row r="105" spans="1:18" ht="60" customHeight="1" x14ac:dyDescent="0.25">
      <c r="A105" s="8" t="s">
        <v>922</v>
      </c>
      <c r="B105" s="7">
        <v>45457</v>
      </c>
      <c r="C105" s="6" t="str">
        <f>HYPERLINK("https://eping.wto.org/en/Search?viewData= G/TBT/N/UKR/300"," G/TBT/N/UKR/300")</f>
        <v xml:space="preserve"> G/TBT/N/UKR/300</v>
      </c>
      <c r="D105" s="6" t="s">
        <v>43</v>
      </c>
      <c r="E105" s="8" t="s">
        <v>523</v>
      </c>
      <c r="F105" s="8" t="s">
        <v>524</v>
      </c>
      <c r="G105" s="8" t="s">
        <v>525</v>
      </c>
      <c r="H105" s="6" t="s">
        <v>22</v>
      </c>
      <c r="I105" s="6" t="s">
        <v>22</v>
      </c>
      <c r="J105" s="6" t="s">
        <v>114</v>
      </c>
      <c r="K105" s="6" t="s">
        <v>146</v>
      </c>
      <c r="L105" s="6"/>
      <c r="M105" s="7">
        <v>45517</v>
      </c>
      <c r="N105" s="6" t="s">
        <v>24</v>
      </c>
      <c r="O105" s="8" t="s">
        <v>526</v>
      </c>
      <c r="P105" s="6" t="str">
        <f>HYPERLINK("https://docs.wto.org/imrd/directdoc.asp?DDFDocuments/t/G/TBTN24/UKR300.DOCX", "https://docs.wto.org/imrd/directdoc.asp?DDFDocuments/t/G/TBTN24/UKR300.DOCX")</f>
        <v>https://docs.wto.org/imrd/directdoc.asp?DDFDocuments/t/G/TBTN24/UKR300.DOCX</v>
      </c>
      <c r="Q105" s="6" t="str">
        <f>HYPERLINK("https://docs.wto.org/imrd/directdoc.asp?DDFDocuments/u/G/TBTN24/UKR300.DOCX", "https://docs.wto.org/imrd/directdoc.asp?DDFDocuments/u/G/TBTN24/UKR300.DOCX")</f>
        <v>https://docs.wto.org/imrd/directdoc.asp?DDFDocuments/u/G/TBTN24/UKR300.DOCX</v>
      </c>
      <c r="R105" s="6" t="str">
        <f>HYPERLINK("https://docs.wto.org/imrd/directdoc.asp?DDFDocuments/v/G/TBTN24/UKR300.DOCX", "https://docs.wto.org/imrd/directdoc.asp?DDFDocuments/v/G/TBTN24/UKR300.DOCX")</f>
        <v>https://docs.wto.org/imrd/directdoc.asp?DDFDocuments/v/G/TBTN24/UKR300.DOCX</v>
      </c>
    </row>
    <row r="106" spans="1:18" ht="60" customHeight="1" x14ac:dyDescent="0.25">
      <c r="A106" s="2" t="s">
        <v>856</v>
      </c>
      <c r="B106" s="7">
        <v>45470</v>
      </c>
      <c r="C106" s="6" t="str">
        <f>HYPERLINK("https://eping.wto.org/en/Search?viewData= G/TBT/N/BDI/488, G/TBT/N/KEN/1636, G/TBT/N/RWA/1037, G/TBT/N/TZA/1145, G/TBT/N/UGA/1955"," G/TBT/N/BDI/488, G/TBT/N/KEN/1636, G/TBT/N/RWA/1037, G/TBT/N/TZA/1145, G/TBT/N/UGA/1955")</f>
        <v xml:space="preserve"> G/TBT/N/BDI/488, G/TBT/N/KEN/1636, G/TBT/N/RWA/1037, G/TBT/N/TZA/1145, G/TBT/N/UGA/1955</v>
      </c>
      <c r="D106" s="6" t="s">
        <v>86</v>
      </c>
      <c r="E106" s="8" t="s">
        <v>100</v>
      </c>
      <c r="F106" s="8" t="s">
        <v>101</v>
      </c>
      <c r="G106" s="8" t="s">
        <v>102</v>
      </c>
      <c r="H106" s="6" t="s">
        <v>103</v>
      </c>
      <c r="I106" s="6" t="s">
        <v>61</v>
      </c>
      <c r="J106" s="6" t="s">
        <v>62</v>
      </c>
      <c r="K106" s="6" t="s">
        <v>63</v>
      </c>
      <c r="L106" s="6"/>
      <c r="M106" s="7">
        <v>45530</v>
      </c>
      <c r="N106" s="6" t="s">
        <v>24</v>
      </c>
      <c r="O106" s="8" t="s">
        <v>104</v>
      </c>
      <c r="P106" s="6" t="str">
        <f>HYPERLINK("https://docs.wto.org/imrd/directdoc.asp?DDFDocuments/t/G/TBTN24/BDI488.DOCX", "https://docs.wto.org/imrd/directdoc.asp?DDFDocuments/t/G/TBTN24/BDI488.DOCX")</f>
        <v>https://docs.wto.org/imrd/directdoc.asp?DDFDocuments/t/G/TBTN24/BDI488.DOCX</v>
      </c>
      <c r="Q106" s="6"/>
      <c r="R106" s="6"/>
    </row>
    <row r="107" spans="1:18" ht="60" customHeight="1" x14ac:dyDescent="0.25">
      <c r="A107" s="2" t="s">
        <v>856</v>
      </c>
      <c r="B107" s="7">
        <v>45470</v>
      </c>
      <c r="C107" s="6" t="str">
        <f>HYPERLINK("https://eping.wto.org/en/Search?viewData= G/TBT/N/BDI/488, G/TBT/N/KEN/1636, G/TBT/N/RWA/1037, G/TBT/N/TZA/1145, G/TBT/N/UGA/1955"," G/TBT/N/BDI/488, G/TBT/N/KEN/1636, G/TBT/N/RWA/1037, G/TBT/N/TZA/1145, G/TBT/N/UGA/1955")</f>
        <v xml:space="preserve"> G/TBT/N/BDI/488, G/TBT/N/KEN/1636, G/TBT/N/RWA/1037, G/TBT/N/TZA/1145, G/TBT/N/UGA/1955</v>
      </c>
      <c r="D107" s="6" t="s">
        <v>80</v>
      </c>
      <c r="E107" s="8" t="s">
        <v>100</v>
      </c>
      <c r="F107" s="8" t="s">
        <v>101</v>
      </c>
      <c r="G107" s="8" t="s">
        <v>102</v>
      </c>
      <c r="H107" s="6" t="s">
        <v>103</v>
      </c>
      <c r="I107" s="6" t="s">
        <v>61</v>
      </c>
      <c r="J107" s="6" t="s">
        <v>70</v>
      </c>
      <c r="K107" s="6" t="s">
        <v>63</v>
      </c>
      <c r="L107" s="6"/>
      <c r="M107" s="7">
        <v>45530</v>
      </c>
      <c r="N107" s="6" t="s">
        <v>24</v>
      </c>
      <c r="O107" s="8" t="s">
        <v>104</v>
      </c>
      <c r="P107" s="6" t="str">
        <f>HYPERLINK("https://docs.wto.org/imrd/directdoc.asp?DDFDocuments/t/G/TBTN24/BDI488.DOCX", "https://docs.wto.org/imrd/directdoc.asp?DDFDocuments/t/G/TBTN24/BDI488.DOCX")</f>
        <v>https://docs.wto.org/imrd/directdoc.asp?DDFDocuments/t/G/TBTN24/BDI488.DOCX</v>
      </c>
      <c r="Q107" s="6"/>
      <c r="R107" s="6"/>
    </row>
    <row r="108" spans="1:18" ht="60" customHeight="1" x14ac:dyDescent="0.25">
      <c r="A108" s="2" t="s">
        <v>856</v>
      </c>
      <c r="B108" s="7">
        <v>45470</v>
      </c>
      <c r="C108" s="6" t="str">
        <f>HYPERLINK("https://eping.wto.org/en/Search?viewData= G/TBT/N/BDI/488, G/TBT/N/KEN/1636, G/TBT/N/RWA/1037, G/TBT/N/TZA/1145, G/TBT/N/UGA/1955"," G/TBT/N/BDI/488, G/TBT/N/KEN/1636, G/TBT/N/RWA/1037, G/TBT/N/TZA/1145, G/TBT/N/UGA/1955")</f>
        <v xml:space="preserve"> G/TBT/N/BDI/488, G/TBT/N/KEN/1636, G/TBT/N/RWA/1037, G/TBT/N/TZA/1145, G/TBT/N/UGA/1955</v>
      </c>
      <c r="D108" s="6" t="s">
        <v>79</v>
      </c>
      <c r="E108" s="8" t="s">
        <v>100</v>
      </c>
      <c r="F108" s="8" t="s">
        <v>101</v>
      </c>
      <c r="G108" s="8" t="s">
        <v>102</v>
      </c>
      <c r="H108" s="6" t="s">
        <v>103</v>
      </c>
      <c r="I108" s="6" t="s">
        <v>61</v>
      </c>
      <c r="J108" s="6" t="s">
        <v>70</v>
      </c>
      <c r="K108" s="6" t="s">
        <v>63</v>
      </c>
      <c r="L108" s="6"/>
      <c r="M108" s="7">
        <v>45530</v>
      </c>
      <c r="N108" s="6" t="s">
        <v>24</v>
      </c>
      <c r="O108" s="8" t="s">
        <v>104</v>
      </c>
      <c r="P108" s="6" t="str">
        <f>HYPERLINK("https://docs.wto.org/imrd/directdoc.asp?DDFDocuments/t/G/TBTN24/BDI488.DOCX", "https://docs.wto.org/imrd/directdoc.asp?DDFDocuments/t/G/TBTN24/BDI488.DOCX")</f>
        <v>https://docs.wto.org/imrd/directdoc.asp?DDFDocuments/t/G/TBTN24/BDI488.DOCX</v>
      </c>
      <c r="Q108" s="6"/>
      <c r="R108" s="6"/>
    </row>
    <row r="109" spans="1:18" ht="60" customHeight="1" x14ac:dyDescent="0.25">
      <c r="A109" s="2" t="s">
        <v>856</v>
      </c>
      <c r="B109" s="7">
        <v>45470</v>
      </c>
      <c r="C109" s="6" t="str">
        <f>HYPERLINK("https://eping.wto.org/en/Search?viewData= G/TBT/N/BDI/488, G/TBT/N/KEN/1636, G/TBT/N/RWA/1037, G/TBT/N/TZA/1145, G/TBT/N/UGA/1955"," G/TBT/N/BDI/488, G/TBT/N/KEN/1636, G/TBT/N/RWA/1037, G/TBT/N/TZA/1145, G/TBT/N/UGA/1955")</f>
        <v xml:space="preserve"> G/TBT/N/BDI/488, G/TBT/N/KEN/1636, G/TBT/N/RWA/1037, G/TBT/N/TZA/1145, G/TBT/N/UGA/1955</v>
      </c>
      <c r="D109" s="6" t="s">
        <v>56</v>
      </c>
      <c r="E109" s="8" t="s">
        <v>100</v>
      </c>
      <c r="F109" s="8" t="s">
        <v>101</v>
      </c>
      <c r="G109" s="8" t="s">
        <v>102</v>
      </c>
      <c r="H109" s="6" t="s">
        <v>103</v>
      </c>
      <c r="I109" s="6" t="s">
        <v>61</v>
      </c>
      <c r="J109" s="6" t="s">
        <v>62</v>
      </c>
      <c r="K109" s="6" t="s">
        <v>63</v>
      </c>
      <c r="L109" s="6"/>
      <c r="M109" s="7">
        <v>45530</v>
      </c>
      <c r="N109" s="6" t="s">
        <v>24</v>
      </c>
      <c r="O109" s="8" t="s">
        <v>104</v>
      </c>
      <c r="P109" s="6" t="str">
        <f>HYPERLINK("https://docs.wto.org/imrd/directdoc.asp?DDFDocuments/t/G/TBTN24/BDI488.DOCX", "https://docs.wto.org/imrd/directdoc.asp?DDFDocuments/t/G/TBTN24/BDI488.DOCX")</f>
        <v>https://docs.wto.org/imrd/directdoc.asp?DDFDocuments/t/G/TBTN24/BDI488.DOCX</v>
      </c>
      <c r="Q109" s="6"/>
      <c r="R109" s="6"/>
    </row>
    <row r="110" spans="1:18" ht="60" customHeight="1" x14ac:dyDescent="0.25">
      <c r="A110" s="2" t="s">
        <v>856</v>
      </c>
      <c r="B110" s="7">
        <v>45470</v>
      </c>
      <c r="C110" s="6" t="str">
        <f>HYPERLINK("https://eping.wto.org/en/Search?viewData= G/TBT/N/BDI/488, G/TBT/N/KEN/1636, G/TBT/N/RWA/1037, G/TBT/N/TZA/1145, G/TBT/N/UGA/1955"," G/TBT/N/BDI/488, G/TBT/N/KEN/1636, G/TBT/N/RWA/1037, G/TBT/N/TZA/1145, G/TBT/N/UGA/1955")</f>
        <v xml:space="preserve"> G/TBT/N/BDI/488, G/TBT/N/KEN/1636, G/TBT/N/RWA/1037, G/TBT/N/TZA/1145, G/TBT/N/UGA/1955</v>
      </c>
      <c r="D110" s="6" t="s">
        <v>65</v>
      </c>
      <c r="E110" s="8" t="s">
        <v>100</v>
      </c>
      <c r="F110" s="8" t="s">
        <v>101</v>
      </c>
      <c r="G110" s="8" t="s">
        <v>102</v>
      </c>
      <c r="H110" s="6" t="s">
        <v>103</v>
      </c>
      <c r="I110" s="6" t="s">
        <v>61</v>
      </c>
      <c r="J110" s="6" t="s">
        <v>70</v>
      </c>
      <c r="K110" s="6" t="s">
        <v>63</v>
      </c>
      <c r="L110" s="6"/>
      <c r="M110" s="7">
        <v>45530</v>
      </c>
      <c r="N110" s="6" t="s">
        <v>24</v>
      </c>
      <c r="O110" s="8" t="s">
        <v>104</v>
      </c>
      <c r="P110" s="6" t="str">
        <f>HYPERLINK("https://docs.wto.org/imrd/directdoc.asp?DDFDocuments/t/G/TBTN24/BDI488.DOCX", "https://docs.wto.org/imrd/directdoc.asp?DDFDocuments/t/G/TBTN24/BDI488.DOCX")</f>
        <v>https://docs.wto.org/imrd/directdoc.asp?DDFDocuments/t/G/TBTN24/BDI488.DOCX</v>
      </c>
      <c r="Q110" s="6"/>
      <c r="R110" s="6"/>
    </row>
    <row r="111" spans="1:18" ht="60" customHeight="1" x14ac:dyDescent="0.25">
      <c r="A111" s="2" t="s">
        <v>912</v>
      </c>
      <c r="B111" s="7">
        <v>45460</v>
      </c>
      <c r="C111" s="6" t="str">
        <f>HYPERLINK("https://eping.wto.org/en/Search?viewData= G/TBT/N/USA/2127"," G/TBT/N/USA/2127")</f>
        <v xml:space="preserve"> G/TBT/N/USA/2127</v>
      </c>
      <c r="D111" s="6" t="s">
        <v>446</v>
      </c>
      <c r="E111" s="8" t="s">
        <v>447</v>
      </c>
      <c r="F111" s="8" t="s">
        <v>448</v>
      </c>
      <c r="G111" s="8" t="s">
        <v>449</v>
      </c>
      <c r="H111" s="6" t="s">
        <v>22</v>
      </c>
      <c r="I111" s="6" t="s">
        <v>450</v>
      </c>
      <c r="J111" s="6" t="s">
        <v>451</v>
      </c>
      <c r="K111" s="6" t="s">
        <v>22</v>
      </c>
      <c r="L111" s="6"/>
      <c r="M111" s="7">
        <v>45502</v>
      </c>
      <c r="N111" s="6" t="s">
        <v>24</v>
      </c>
      <c r="O111" s="8" t="s">
        <v>452</v>
      </c>
      <c r="P111" s="6" t="str">
        <f>HYPERLINK("https://docs.wto.org/imrd/directdoc.asp?DDFDocuments/t/G/TBTN24/USA2127.DOCX", "https://docs.wto.org/imrd/directdoc.asp?DDFDocuments/t/G/TBTN24/USA2127.DOCX")</f>
        <v>https://docs.wto.org/imrd/directdoc.asp?DDFDocuments/t/G/TBTN24/USA2127.DOCX</v>
      </c>
      <c r="Q111" s="6" t="str">
        <f>HYPERLINK("https://docs.wto.org/imrd/directdoc.asp?DDFDocuments/u/G/TBTN24/USA2127.DOCX", "https://docs.wto.org/imrd/directdoc.asp?DDFDocuments/u/G/TBTN24/USA2127.DOCX")</f>
        <v>https://docs.wto.org/imrd/directdoc.asp?DDFDocuments/u/G/TBTN24/USA2127.DOCX</v>
      </c>
      <c r="R111" s="6" t="str">
        <f>HYPERLINK("https://docs.wto.org/imrd/directdoc.asp?DDFDocuments/v/G/TBTN24/USA2127.DOCX", "https://docs.wto.org/imrd/directdoc.asp?DDFDocuments/v/G/TBTN24/USA2127.DOCX")</f>
        <v>https://docs.wto.org/imrd/directdoc.asp?DDFDocuments/v/G/TBTN24/USA2127.DOCX</v>
      </c>
    </row>
    <row r="112" spans="1:18" ht="60" customHeight="1" x14ac:dyDescent="0.25">
      <c r="A112" s="2" t="s">
        <v>938</v>
      </c>
      <c r="B112" s="7">
        <v>45454</v>
      </c>
      <c r="C112" s="6" t="str">
        <f>HYPERLINK("https://eping.wto.org/en/Search?viewData= G/TBT/N/UGA/1941"," G/TBT/N/UGA/1941")</f>
        <v xml:space="preserve"> G/TBT/N/UGA/1941</v>
      </c>
      <c r="D112" s="6" t="s">
        <v>65</v>
      </c>
      <c r="E112" s="8" t="s">
        <v>624</v>
      </c>
      <c r="F112" s="8" t="s">
        <v>625</v>
      </c>
      <c r="G112" s="8" t="s">
        <v>576</v>
      </c>
      <c r="H112" s="6" t="s">
        <v>577</v>
      </c>
      <c r="I112" s="6" t="s">
        <v>578</v>
      </c>
      <c r="J112" s="6" t="s">
        <v>499</v>
      </c>
      <c r="K112" s="6" t="s">
        <v>22</v>
      </c>
      <c r="L112" s="6"/>
      <c r="M112" s="7">
        <v>45514</v>
      </c>
      <c r="N112" s="6" t="s">
        <v>24</v>
      </c>
      <c r="O112" s="6"/>
      <c r="P112" s="6" t="str">
        <f>HYPERLINK("https://docs.wto.org/imrd/directdoc.asp?DDFDocuments/t/G/TBTN24/UGA1941.DOCX", "https://docs.wto.org/imrd/directdoc.asp?DDFDocuments/t/G/TBTN24/UGA1941.DOCX")</f>
        <v>https://docs.wto.org/imrd/directdoc.asp?DDFDocuments/t/G/TBTN24/UGA1941.DOCX</v>
      </c>
      <c r="Q112" s="6" t="str">
        <f>HYPERLINK("https://docs.wto.org/imrd/directdoc.asp?DDFDocuments/u/G/TBTN24/UGA1941.DOCX", "https://docs.wto.org/imrd/directdoc.asp?DDFDocuments/u/G/TBTN24/UGA1941.DOCX")</f>
        <v>https://docs.wto.org/imrd/directdoc.asp?DDFDocuments/u/G/TBTN24/UGA1941.DOCX</v>
      </c>
      <c r="R112" s="6" t="str">
        <f>HYPERLINK("https://docs.wto.org/imrd/directdoc.asp?DDFDocuments/v/G/TBTN24/UGA1941.DOCX", "https://docs.wto.org/imrd/directdoc.asp?DDFDocuments/v/G/TBTN24/UGA1941.DOCX")</f>
        <v>https://docs.wto.org/imrd/directdoc.asp?DDFDocuments/v/G/TBTN24/UGA1941.DOCX</v>
      </c>
    </row>
    <row r="113" spans="1:18" ht="60" customHeight="1" x14ac:dyDescent="0.25">
      <c r="A113" s="2" t="s">
        <v>930</v>
      </c>
      <c r="B113" s="7">
        <v>45456</v>
      </c>
      <c r="C113" s="6" t="str">
        <f>HYPERLINK("https://eping.wto.org/en/Search?viewData= G/TBT/N/UGA/1945"," G/TBT/N/UGA/1945")</f>
        <v xml:space="preserve"> G/TBT/N/UGA/1945</v>
      </c>
      <c r="D113" s="6" t="s">
        <v>65</v>
      </c>
      <c r="E113" s="8" t="s">
        <v>574</v>
      </c>
      <c r="F113" s="8" t="s">
        <v>575</v>
      </c>
      <c r="G113" s="8" t="s">
        <v>576</v>
      </c>
      <c r="H113" s="6" t="s">
        <v>577</v>
      </c>
      <c r="I113" s="6" t="s">
        <v>578</v>
      </c>
      <c r="J113" s="6" t="s">
        <v>579</v>
      </c>
      <c r="K113" s="6" t="s">
        <v>22</v>
      </c>
      <c r="L113" s="6"/>
      <c r="M113" s="7">
        <v>45516</v>
      </c>
      <c r="N113" s="6" t="s">
        <v>24</v>
      </c>
      <c r="O113" s="6"/>
      <c r="P113" s="6" t="str">
        <f>HYPERLINK("https://docs.wto.org/imrd/directdoc.asp?DDFDocuments/t/G/TBTN24/UGA1945.DOCX", "https://docs.wto.org/imrd/directdoc.asp?DDFDocuments/t/G/TBTN24/UGA1945.DOCX")</f>
        <v>https://docs.wto.org/imrd/directdoc.asp?DDFDocuments/t/G/TBTN24/UGA1945.DOCX</v>
      </c>
      <c r="Q113" s="6" t="str">
        <f>HYPERLINK("https://docs.wto.org/imrd/directdoc.asp?DDFDocuments/u/G/TBTN24/UGA1945.DOCX", "https://docs.wto.org/imrd/directdoc.asp?DDFDocuments/u/G/TBTN24/UGA1945.DOCX")</f>
        <v>https://docs.wto.org/imrd/directdoc.asp?DDFDocuments/u/G/TBTN24/UGA1945.DOCX</v>
      </c>
      <c r="R113" s="6" t="str">
        <f>HYPERLINK("https://docs.wto.org/imrd/directdoc.asp?DDFDocuments/v/G/TBTN24/UGA1945.DOCX", "https://docs.wto.org/imrd/directdoc.asp?DDFDocuments/v/G/TBTN24/UGA1945.DOCX")</f>
        <v>https://docs.wto.org/imrd/directdoc.asp?DDFDocuments/v/G/TBTN24/UGA1945.DOCX</v>
      </c>
    </row>
    <row r="114" spans="1:18" ht="60" customHeight="1" x14ac:dyDescent="0.25">
      <c r="A114" s="2" t="s">
        <v>930</v>
      </c>
      <c r="B114" s="7">
        <v>45456</v>
      </c>
      <c r="C114" s="6" t="str">
        <f>HYPERLINK("https://eping.wto.org/en/Search?viewData= G/TBT/N/UGA/1950"," G/TBT/N/UGA/1950")</f>
        <v xml:space="preserve"> G/TBT/N/UGA/1950</v>
      </c>
      <c r="D114" s="6" t="s">
        <v>65</v>
      </c>
      <c r="E114" s="8" t="s">
        <v>580</v>
      </c>
      <c r="F114" s="8" t="s">
        <v>581</v>
      </c>
      <c r="G114" s="8" t="s">
        <v>576</v>
      </c>
      <c r="H114" s="6" t="s">
        <v>577</v>
      </c>
      <c r="I114" s="6" t="s">
        <v>578</v>
      </c>
      <c r="J114" s="6" t="s">
        <v>579</v>
      </c>
      <c r="K114" s="6" t="s">
        <v>22</v>
      </c>
      <c r="L114" s="6"/>
      <c r="M114" s="7">
        <v>45516</v>
      </c>
      <c r="N114" s="6" t="s">
        <v>24</v>
      </c>
      <c r="O114" s="6"/>
      <c r="P114" s="6" t="str">
        <f>HYPERLINK("https://docs.wto.org/imrd/directdoc.asp?DDFDocuments/t/G/TBTN24/UGA1950.DOCX", "https://docs.wto.org/imrd/directdoc.asp?DDFDocuments/t/G/TBTN24/UGA1950.DOCX")</f>
        <v>https://docs.wto.org/imrd/directdoc.asp?DDFDocuments/t/G/TBTN24/UGA1950.DOCX</v>
      </c>
      <c r="Q114" s="6" t="str">
        <f>HYPERLINK("https://docs.wto.org/imrd/directdoc.asp?DDFDocuments/u/G/TBTN24/UGA1950.DOCX", "https://docs.wto.org/imrd/directdoc.asp?DDFDocuments/u/G/TBTN24/UGA1950.DOCX")</f>
        <v>https://docs.wto.org/imrd/directdoc.asp?DDFDocuments/u/G/TBTN24/UGA1950.DOCX</v>
      </c>
      <c r="R114" s="6" t="str">
        <f>HYPERLINK("https://docs.wto.org/imrd/directdoc.asp?DDFDocuments/v/G/TBTN24/UGA1950.DOCX", "https://docs.wto.org/imrd/directdoc.asp?DDFDocuments/v/G/TBTN24/UGA1950.DOCX")</f>
        <v>https://docs.wto.org/imrd/directdoc.asp?DDFDocuments/v/G/TBTN24/UGA1950.DOCX</v>
      </c>
    </row>
    <row r="115" spans="1:18" ht="60" customHeight="1" x14ac:dyDescent="0.25">
      <c r="A115" s="2" t="s">
        <v>930</v>
      </c>
      <c r="B115" s="7">
        <v>45456</v>
      </c>
      <c r="C115" s="6" t="str">
        <f>HYPERLINK("https://eping.wto.org/en/Search?viewData= G/TBT/N/UGA/1944"," G/TBT/N/UGA/1944")</f>
        <v xml:space="preserve"> G/TBT/N/UGA/1944</v>
      </c>
      <c r="D115" s="6" t="s">
        <v>65</v>
      </c>
      <c r="E115" s="8" t="s">
        <v>582</v>
      </c>
      <c r="F115" s="8" t="s">
        <v>583</v>
      </c>
      <c r="G115" s="8" t="s">
        <v>576</v>
      </c>
      <c r="H115" s="6" t="s">
        <v>577</v>
      </c>
      <c r="I115" s="6" t="s">
        <v>578</v>
      </c>
      <c r="J115" s="6" t="s">
        <v>579</v>
      </c>
      <c r="K115" s="6" t="s">
        <v>22</v>
      </c>
      <c r="L115" s="6"/>
      <c r="M115" s="7">
        <v>45516</v>
      </c>
      <c r="N115" s="6" t="s">
        <v>24</v>
      </c>
      <c r="O115" s="6"/>
      <c r="P115" s="6" t="str">
        <f>HYPERLINK("https://docs.wto.org/imrd/directdoc.asp?DDFDocuments/t/G/TBTN24/UGA1944.DOCX", "https://docs.wto.org/imrd/directdoc.asp?DDFDocuments/t/G/TBTN24/UGA1944.DOCX")</f>
        <v>https://docs.wto.org/imrd/directdoc.asp?DDFDocuments/t/G/TBTN24/UGA1944.DOCX</v>
      </c>
      <c r="Q115" s="6" t="str">
        <f>HYPERLINK("https://docs.wto.org/imrd/directdoc.asp?DDFDocuments/u/G/TBTN24/UGA1944.DOCX", "https://docs.wto.org/imrd/directdoc.asp?DDFDocuments/u/G/TBTN24/UGA1944.DOCX")</f>
        <v>https://docs.wto.org/imrd/directdoc.asp?DDFDocuments/u/G/TBTN24/UGA1944.DOCX</v>
      </c>
      <c r="R115" s="6" t="str">
        <f>HYPERLINK("https://docs.wto.org/imrd/directdoc.asp?DDFDocuments/v/G/TBTN24/UGA1944.DOCX", "https://docs.wto.org/imrd/directdoc.asp?DDFDocuments/v/G/TBTN24/UGA1944.DOCX")</f>
        <v>https://docs.wto.org/imrd/directdoc.asp?DDFDocuments/v/G/TBTN24/UGA1944.DOCX</v>
      </c>
    </row>
    <row r="116" spans="1:18" ht="60" customHeight="1" x14ac:dyDescent="0.25">
      <c r="A116" s="2" t="s">
        <v>930</v>
      </c>
      <c r="B116" s="7">
        <v>45456</v>
      </c>
      <c r="C116" s="6" t="str">
        <f>HYPERLINK("https://eping.wto.org/en/Search?viewData= G/TBT/N/UGA/1951"," G/TBT/N/UGA/1951")</f>
        <v xml:space="preserve"> G/TBT/N/UGA/1951</v>
      </c>
      <c r="D116" s="6" t="s">
        <v>65</v>
      </c>
      <c r="E116" s="8" t="s">
        <v>590</v>
      </c>
      <c r="F116" s="8" t="s">
        <v>591</v>
      </c>
      <c r="G116" s="8" t="s">
        <v>576</v>
      </c>
      <c r="H116" s="6" t="s">
        <v>577</v>
      </c>
      <c r="I116" s="6" t="s">
        <v>578</v>
      </c>
      <c r="J116" s="6" t="s">
        <v>579</v>
      </c>
      <c r="K116" s="6" t="s">
        <v>22</v>
      </c>
      <c r="L116" s="6"/>
      <c r="M116" s="7">
        <v>45516</v>
      </c>
      <c r="N116" s="6" t="s">
        <v>24</v>
      </c>
      <c r="O116" s="6"/>
      <c r="P116" s="6" t="str">
        <f>HYPERLINK("https://docs.wto.org/imrd/directdoc.asp?DDFDocuments/t/G/TBTN24/UGA1951.DOCX", "https://docs.wto.org/imrd/directdoc.asp?DDFDocuments/t/G/TBTN24/UGA1951.DOCX")</f>
        <v>https://docs.wto.org/imrd/directdoc.asp?DDFDocuments/t/G/TBTN24/UGA1951.DOCX</v>
      </c>
      <c r="Q116" s="6" t="str">
        <f>HYPERLINK("https://docs.wto.org/imrd/directdoc.asp?DDFDocuments/u/G/TBTN24/UGA1951.DOCX", "https://docs.wto.org/imrd/directdoc.asp?DDFDocuments/u/G/TBTN24/UGA1951.DOCX")</f>
        <v>https://docs.wto.org/imrd/directdoc.asp?DDFDocuments/u/G/TBTN24/UGA1951.DOCX</v>
      </c>
      <c r="R116" s="6" t="str">
        <f>HYPERLINK("https://docs.wto.org/imrd/directdoc.asp?DDFDocuments/v/G/TBTN24/UGA1951.DOCX", "https://docs.wto.org/imrd/directdoc.asp?DDFDocuments/v/G/TBTN24/UGA1951.DOCX")</f>
        <v>https://docs.wto.org/imrd/directdoc.asp?DDFDocuments/v/G/TBTN24/UGA1951.DOCX</v>
      </c>
    </row>
    <row r="117" spans="1:18" ht="60" customHeight="1" x14ac:dyDescent="0.25">
      <c r="A117" s="2" t="s">
        <v>935</v>
      </c>
      <c r="B117" s="7">
        <v>45455</v>
      </c>
      <c r="C117" s="6" t="str">
        <f>HYPERLINK("https://eping.wto.org/en/Search?viewData= G/TBT/N/UGA/1946"," G/TBT/N/UGA/1946")</f>
        <v xml:space="preserve"> G/TBT/N/UGA/1946</v>
      </c>
      <c r="D117" s="6" t="s">
        <v>65</v>
      </c>
      <c r="E117" s="8" t="s">
        <v>603</v>
      </c>
      <c r="F117" s="8" t="s">
        <v>604</v>
      </c>
      <c r="G117" s="8" t="s">
        <v>605</v>
      </c>
      <c r="H117" s="6" t="s">
        <v>606</v>
      </c>
      <c r="I117" s="6" t="s">
        <v>578</v>
      </c>
      <c r="J117" s="6" t="s">
        <v>579</v>
      </c>
      <c r="K117" s="6" t="s">
        <v>22</v>
      </c>
      <c r="L117" s="6"/>
      <c r="M117" s="7">
        <v>45515</v>
      </c>
      <c r="N117" s="6" t="s">
        <v>24</v>
      </c>
      <c r="O117" s="6"/>
      <c r="P117" s="6" t="str">
        <f>HYPERLINK("https://docs.wto.org/imrd/directdoc.asp?DDFDocuments/t/G/TBTN24/UGA1946.DOCX", "https://docs.wto.org/imrd/directdoc.asp?DDFDocuments/t/G/TBTN24/UGA1946.DOCX")</f>
        <v>https://docs.wto.org/imrd/directdoc.asp?DDFDocuments/t/G/TBTN24/UGA1946.DOCX</v>
      </c>
      <c r="Q117" s="6" t="str">
        <f>HYPERLINK("https://docs.wto.org/imrd/directdoc.asp?DDFDocuments/u/G/TBTN24/UGA1946.DOCX", "https://docs.wto.org/imrd/directdoc.asp?DDFDocuments/u/G/TBTN24/UGA1946.DOCX")</f>
        <v>https://docs.wto.org/imrd/directdoc.asp?DDFDocuments/u/G/TBTN24/UGA1946.DOCX</v>
      </c>
      <c r="R117" s="6" t="str">
        <f>HYPERLINK("https://docs.wto.org/imrd/directdoc.asp?DDFDocuments/v/G/TBTN24/UGA1946.DOCX", "https://docs.wto.org/imrd/directdoc.asp?DDFDocuments/v/G/TBTN24/UGA1946.DOCX")</f>
        <v>https://docs.wto.org/imrd/directdoc.asp?DDFDocuments/v/G/TBTN24/UGA1946.DOCX</v>
      </c>
    </row>
    <row r="118" spans="1:18" ht="60" customHeight="1" x14ac:dyDescent="0.25">
      <c r="A118" s="2" t="s">
        <v>933</v>
      </c>
      <c r="B118" s="7">
        <v>45456</v>
      </c>
      <c r="C118" s="6" t="str">
        <f>HYPERLINK("https://eping.wto.org/en/Search?viewData= G/TBT/N/UGA/1949"," G/TBT/N/UGA/1949")</f>
        <v xml:space="preserve"> G/TBT/N/UGA/1949</v>
      </c>
      <c r="D118" s="6" t="s">
        <v>65</v>
      </c>
      <c r="E118" s="8" t="s">
        <v>596</v>
      </c>
      <c r="F118" s="8" t="s">
        <v>597</v>
      </c>
      <c r="G118" s="8" t="s">
        <v>576</v>
      </c>
      <c r="H118" s="6" t="s">
        <v>577</v>
      </c>
      <c r="I118" s="6" t="s">
        <v>578</v>
      </c>
      <c r="J118" s="6" t="s">
        <v>579</v>
      </c>
      <c r="K118" s="6" t="s">
        <v>22</v>
      </c>
      <c r="L118" s="6"/>
      <c r="M118" s="7">
        <v>45516</v>
      </c>
      <c r="N118" s="6" t="s">
        <v>24</v>
      </c>
      <c r="O118" s="6"/>
      <c r="P118" s="6" t="str">
        <f>HYPERLINK("https://docs.wto.org/imrd/directdoc.asp?DDFDocuments/t/G/TBTN24/UGA1949.DOCX", "https://docs.wto.org/imrd/directdoc.asp?DDFDocuments/t/G/TBTN24/UGA1949.DOCX")</f>
        <v>https://docs.wto.org/imrd/directdoc.asp?DDFDocuments/t/G/TBTN24/UGA1949.DOCX</v>
      </c>
      <c r="Q118" s="6" t="str">
        <f>HYPERLINK("https://docs.wto.org/imrd/directdoc.asp?DDFDocuments/u/G/TBTN24/UGA1949.DOCX", "https://docs.wto.org/imrd/directdoc.asp?DDFDocuments/u/G/TBTN24/UGA1949.DOCX")</f>
        <v>https://docs.wto.org/imrd/directdoc.asp?DDFDocuments/u/G/TBTN24/UGA1949.DOCX</v>
      </c>
      <c r="R118" s="6" t="str">
        <f>HYPERLINK("https://docs.wto.org/imrd/directdoc.asp?DDFDocuments/v/G/TBTN24/UGA1949.DOCX", "https://docs.wto.org/imrd/directdoc.asp?DDFDocuments/v/G/TBTN24/UGA1949.DOCX")</f>
        <v>https://docs.wto.org/imrd/directdoc.asp?DDFDocuments/v/G/TBTN24/UGA1949.DOCX</v>
      </c>
    </row>
    <row r="119" spans="1:18" ht="60" customHeight="1" x14ac:dyDescent="0.25">
      <c r="A119" s="2" t="s">
        <v>933</v>
      </c>
      <c r="B119" s="7">
        <v>45455</v>
      </c>
      <c r="C119" s="6" t="str">
        <f>HYPERLINK("https://eping.wto.org/en/Search?viewData= G/TBT/N/UGA/1947"," G/TBT/N/UGA/1947")</f>
        <v xml:space="preserve"> G/TBT/N/UGA/1947</v>
      </c>
      <c r="D119" s="6" t="s">
        <v>65</v>
      </c>
      <c r="E119" s="8" t="s">
        <v>613</v>
      </c>
      <c r="F119" s="8" t="s">
        <v>614</v>
      </c>
      <c r="G119" s="8" t="s">
        <v>576</v>
      </c>
      <c r="H119" s="6" t="s">
        <v>577</v>
      </c>
      <c r="I119" s="6" t="s">
        <v>578</v>
      </c>
      <c r="J119" s="6" t="s">
        <v>579</v>
      </c>
      <c r="K119" s="6" t="s">
        <v>22</v>
      </c>
      <c r="L119" s="6"/>
      <c r="M119" s="7">
        <v>45515</v>
      </c>
      <c r="N119" s="6" t="s">
        <v>24</v>
      </c>
      <c r="O119" s="6"/>
      <c r="P119" s="6" t="str">
        <f>HYPERLINK("https://docs.wto.org/imrd/directdoc.asp?DDFDocuments/t/G/TBTN24/UGA1947.DOCX", "https://docs.wto.org/imrd/directdoc.asp?DDFDocuments/t/G/TBTN24/UGA1947.DOCX")</f>
        <v>https://docs.wto.org/imrd/directdoc.asp?DDFDocuments/t/G/TBTN24/UGA1947.DOCX</v>
      </c>
      <c r="Q119" s="6" t="str">
        <f>HYPERLINK("https://docs.wto.org/imrd/directdoc.asp?DDFDocuments/u/G/TBTN24/UGA1947.DOCX", "https://docs.wto.org/imrd/directdoc.asp?DDFDocuments/u/G/TBTN24/UGA1947.DOCX")</f>
        <v>https://docs.wto.org/imrd/directdoc.asp?DDFDocuments/u/G/TBTN24/UGA1947.DOCX</v>
      </c>
      <c r="R119" s="6" t="str">
        <f>HYPERLINK("https://docs.wto.org/imrd/directdoc.asp?DDFDocuments/v/G/TBTN24/UGA1947.DOCX", "https://docs.wto.org/imrd/directdoc.asp?DDFDocuments/v/G/TBTN24/UGA1947.DOCX")</f>
        <v>https://docs.wto.org/imrd/directdoc.asp?DDFDocuments/v/G/TBTN24/UGA1947.DOCX</v>
      </c>
    </row>
    <row r="120" spans="1:18" ht="60" customHeight="1" x14ac:dyDescent="0.25">
      <c r="A120" s="2" t="s">
        <v>969</v>
      </c>
      <c r="B120" s="7">
        <v>45447</v>
      </c>
      <c r="C120" s="6" t="str">
        <f>HYPERLINK("https://eping.wto.org/en/Search?viewData= G/TBT/N/TPKM/539"," G/TBT/N/TPKM/539")</f>
        <v xml:space="preserve"> G/TBT/N/TPKM/539</v>
      </c>
      <c r="D120" s="6" t="s">
        <v>530</v>
      </c>
      <c r="E120" s="8" t="s">
        <v>821</v>
      </c>
      <c r="F120" s="8" t="s">
        <v>822</v>
      </c>
      <c r="G120" s="8" t="s">
        <v>823</v>
      </c>
      <c r="H120" s="6" t="s">
        <v>824</v>
      </c>
      <c r="I120" s="6" t="s">
        <v>825</v>
      </c>
      <c r="J120" s="6" t="s">
        <v>54</v>
      </c>
      <c r="K120" s="6" t="s">
        <v>22</v>
      </c>
      <c r="L120" s="6"/>
      <c r="M120" s="7">
        <v>45507</v>
      </c>
      <c r="N120" s="6" t="s">
        <v>24</v>
      </c>
      <c r="O120" s="8" t="s">
        <v>826</v>
      </c>
      <c r="P120" s="6" t="str">
        <f>HYPERLINK("https://docs.wto.org/imrd/directdoc.asp?DDFDocuments/t/G/TBTN24/TPKM539.DOCX", "https://docs.wto.org/imrd/directdoc.asp?DDFDocuments/t/G/TBTN24/TPKM539.DOCX")</f>
        <v>https://docs.wto.org/imrd/directdoc.asp?DDFDocuments/t/G/TBTN24/TPKM539.DOCX</v>
      </c>
      <c r="Q120" s="6" t="str">
        <f>HYPERLINK("https://docs.wto.org/imrd/directdoc.asp?DDFDocuments/u/G/TBTN24/TPKM539.DOCX", "https://docs.wto.org/imrd/directdoc.asp?DDFDocuments/u/G/TBTN24/TPKM539.DOCX")</f>
        <v>https://docs.wto.org/imrd/directdoc.asp?DDFDocuments/u/G/TBTN24/TPKM539.DOCX</v>
      </c>
      <c r="R120" s="6" t="str">
        <f>HYPERLINK("https://docs.wto.org/imrd/directdoc.asp?DDFDocuments/v/G/TBTN24/TPKM539.DOCX", "https://docs.wto.org/imrd/directdoc.asp?DDFDocuments/v/G/TBTN24/TPKM539.DOCX")</f>
        <v>https://docs.wto.org/imrd/directdoc.asp?DDFDocuments/v/G/TBTN24/TPKM539.DOCX</v>
      </c>
    </row>
    <row r="121" spans="1:18" ht="60" customHeight="1" x14ac:dyDescent="0.25">
      <c r="A121" s="2" t="s">
        <v>872</v>
      </c>
      <c r="B121" s="7">
        <v>45467</v>
      </c>
      <c r="C121" s="6" t="str">
        <f>HYPERLINK("https://eping.wto.org/en/Search?viewData= G/TBT/N/MNG/17"," G/TBT/N/MNG/17")</f>
        <v xml:space="preserve"> G/TBT/N/MNG/17</v>
      </c>
      <c r="D121" s="6" t="s">
        <v>210</v>
      </c>
      <c r="E121" s="8" t="s">
        <v>211</v>
      </c>
      <c r="F121" s="8" t="s">
        <v>212</v>
      </c>
      <c r="G121" s="8" t="s">
        <v>213</v>
      </c>
      <c r="H121" s="6" t="s">
        <v>22</v>
      </c>
      <c r="I121" s="6" t="s">
        <v>214</v>
      </c>
      <c r="J121" s="6" t="s">
        <v>215</v>
      </c>
      <c r="K121" s="6" t="s">
        <v>216</v>
      </c>
      <c r="L121" s="6"/>
      <c r="M121" s="7">
        <v>45527</v>
      </c>
      <c r="N121" s="6" t="s">
        <v>24</v>
      </c>
      <c r="O121" s="8" t="s">
        <v>217</v>
      </c>
      <c r="P121" s="6" t="str">
        <f>HYPERLINK("https://docs.wto.org/imrd/directdoc.asp?DDFDocuments/t/G/TBTN24/MNG17.DOCX", "https://docs.wto.org/imrd/directdoc.asp?DDFDocuments/t/G/TBTN24/MNG17.DOCX")</f>
        <v>https://docs.wto.org/imrd/directdoc.asp?DDFDocuments/t/G/TBTN24/MNG17.DOCX</v>
      </c>
      <c r="Q121" s="6" t="str">
        <f>HYPERLINK("https://docs.wto.org/imrd/directdoc.asp?DDFDocuments/u/G/TBTN24/MNG17.DOCX", "https://docs.wto.org/imrd/directdoc.asp?DDFDocuments/u/G/TBTN24/MNG17.DOCX")</f>
        <v>https://docs.wto.org/imrd/directdoc.asp?DDFDocuments/u/G/TBTN24/MNG17.DOCX</v>
      </c>
      <c r="R121" s="6" t="str">
        <f>HYPERLINK("https://docs.wto.org/imrd/directdoc.asp?DDFDocuments/v/G/TBTN24/MNG17.DOCX", "https://docs.wto.org/imrd/directdoc.asp?DDFDocuments/v/G/TBTN24/MNG17.DOCX")</f>
        <v>https://docs.wto.org/imrd/directdoc.asp?DDFDocuments/v/G/TBTN24/MNG17.DOCX</v>
      </c>
    </row>
    <row r="122" spans="1:18" ht="60" customHeight="1" x14ac:dyDescent="0.25">
      <c r="A122" s="2" t="s">
        <v>870</v>
      </c>
      <c r="B122" s="7">
        <v>45467</v>
      </c>
      <c r="C122" s="6" t="str">
        <f>HYPERLINK("https://eping.wto.org/en/Search?viewData= G/TBT/N/JPN/815"," G/TBT/N/JPN/815")</f>
        <v xml:space="preserve"> G/TBT/N/JPN/815</v>
      </c>
      <c r="D122" s="6" t="s">
        <v>110</v>
      </c>
      <c r="E122" s="8" t="s">
        <v>201</v>
      </c>
      <c r="F122" s="8" t="s">
        <v>202</v>
      </c>
      <c r="G122" s="8" t="s">
        <v>203</v>
      </c>
      <c r="H122" s="6" t="s">
        <v>22</v>
      </c>
      <c r="I122" s="6" t="s">
        <v>145</v>
      </c>
      <c r="J122" s="6" t="s">
        <v>114</v>
      </c>
      <c r="K122" s="6" t="s">
        <v>146</v>
      </c>
      <c r="L122" s="6"/>
      <c r="M122" s="7">
        <v>45496</v>
      </c>
      <c r="N122" s="6" t="s">
        <v>24</v>
      </c>
      <c r="O122" s="8" t="s">
        <v>204</v>
      </c>
      <c r="P122" s="6" t="str">
        <f>HYPERLINK("https://docs.wto.org/imrd/directdoc.asp?DDFDocuments/t/G/TBTN24/JPN815.DOCX", "https://docs.wto.org/imrd/directdoc.asp?DDFDocuments/t/G/TBTN24/JPN815.DOCX")</f>
        <v>https://docs.wto.org/imrd/directdoc.asp?DDFDocuments/t/G/TBTN24/JPN815.DOCX</v>
      </c>
      <c r="Q122" s="6" t="str">
        <f>HYPERLINK("https://docs.wto.org/imrd/directdoc.asp?DDFDocuments/u/G/TBTN24/JPN815.DOCX", "https://docs.wto.org/imrd/directdoc.asp?DDFDocuments/u/G/TBTN24/JPN815.DOCX")</f>
        <v>https://docs.wto.org/imrd/directdoc.asp?DDFDocuments/u/G/TBTN24/JPN815.DOCX</v>
      </c>
      <c r="R122" s="6" t="str">
        <f>HYPERLINK("https://docs.wto.org/imrd/directdoc.asp?DDFDocuments/v/G/TBTN24/JPN815.DOCX", "https://docs.wto.org/imrd/directdoc.asp?DDFDocuments/v/G/TBTN24/JPN815.DOCX")</f>
        <v>https://docs.wto.org/imrd/directdoc.asp?DDFDocuments/v/G/TBTN24/JPN815.DOCX</v>
      </c>
    </row>
    <row r="123" spans="1:18" ht="60" customHeight="1" x14ac:dyDescent="0.25">
      <c r="A123" s="2" t="s">
        <v>904</v>
      </c>
      <c r="B123" s="7">
        <v>45467</v>
      </c>
      <c r="C123" s="6" t="str">
        <f>HYPERLINK("https://eping.wto.org/en/Search?viewData= G/TBT/N/CRI/201"," G/TBT/N/CRI/201")</f>
        <v xml:space="preserve"> G/TBT/N/CRI/201</v>
      </c>
      <c r="D123" s="6" t="s">
        <v>194</v>
      </c>
      <c r="E123" s="8" t="s">
        <v>195</v>
      </c>
      <c r="F123" s="8" t="s">
        <v>196</v>
      </c>
      <c r="G123" s="8" t="s">
        <v>197</v>
      </c>
      <c r="H123" s="6" t="s">
        <v>198</v>
      </c>
      <c r="I123" s="6" t="s">
        <v>22</v>
      </c>
      <c r="J123" s="6" t="s">
        <v>199</v>
      </c>
      <c r="K123" s="6" t="s">
        <v>146</v>
      </c>
      <c r="L123" s="6"/>
      <c r="M123" s="7">
        <v>45527</v>
      </c>
      <c r="N123" s="6" t="s">
        <v>24</v>
      </c>
      <c r="O123" s="8" t="s">
        <v>200</v>
      </c>
      <c r="P123" s="6" t="str">
        <f>HYPERLINK("https://docs.wto.org/imrd/directdoc.asp?DDFDocuments/t/G/TBTN24/CRI201.DOCX", "https://docs.wto.org/imrd/directdoc.asp?DDFDocuments/t/G/TBTN24/CRI201.DOCX")</f>
        <v>https://docs.wto.org/imrd/directdoc.asp?DDFDocuments/t/G/TBTN24/CRI201.DOCX</v>
      </c>
      <c r="Q123" s="6" t="str">
        <f>HYPERLINK("https://docs.wto.org/imrd/directdoc.asp?DDFDocuments/u/G/TBTN24/CRI201.DOCX", "https://docs.wto.org/imrd/directdoc.asp?DDFDocuments/u/G/TBTN24/CRI201.DOCX")</f>
        <v>https://docs.wto.org/imrd/directdoc.asp?DDFDocuments/u/G/TBTN24/CRI201.DOCX</v>
      </c>
      <c r="R123" s="6" t="str">
        <f>HYPERLINK("https://docs.wto.org/imrd/directdoc.asp?DDFDocuments/v/G/TBTN24/CRI201.DOCX", "https://docs.wto.org/imrd/directdoc.asp?DDFDocuments/v/G/TBTN24/CRI201.DOCX")</f>
        <v>https://docs.wto.org/imrd/directdoc.asp?DDFDocuments/v/G/TBTN24/CRI201.DOCX</v>
      </c>
    </row>
    <row r="124" spans="1:18" ht="60" customHeight="1" x14ac:dyDescent="0.25">
      <c r="A124" s="2" t="s">
        <v>894</v>
      </c>
      <c r="B124" s="7">
        <v>45462</v>
      </c>
      <c r="C124" s="6" t="str">
        <f>HYPERLINK("https://eping.wto.org/en/Search?viewData= G/TBT/N/CHN/1864"," G/TBT/N/CHN/1864")</f>
        <v xml:space="preserve"> G/TBT/N/CHN/1864</v>
      </c>
      <c r="D124" s="6" t="s">
        <v>332</v>
      </c>
      <c r="E124" s="8" t="s">
        <v>339</v>
      </c>
      <c r="F124" s="8" t="s">
        <v>340</v>
      </c>
      <c r="G124" s="8" t="s">
        <v>341</v>
      </c>
      <c r="H124" s="6" t="s">
        <v>21</v>
      </c>
      <c r="I124" s="6" t="s">
        <v>342</v>
      </c>
      <c r="J124" s="6" t="s">
        <v>54</v>
      </c>
      <c r="K124" s="6" t="s">
        <v>22</v>
      </c>
      <c r="L124" s="6"/>
      <c r="M124" s="7" t="s">
        <v>22</v>
      </c>
      <c r="N124" s="6" t="s">
        <v>24</v>
      </c>
      <c r="O124" s="8" t="s">
        <v>343</v>
      </c>
      <c r="P124" s="6" t="str">
        <f>HYPERLINK("https://docs.wto.org/imrd/directdoc.asp?DDFDocuments/t/G/TBTN24/CHN1864.DOCX", "https://docs.wto.org/imrd/directdoc.asp?DDFDocuments/t/G/TBTN24/CHN1864.DOCX")</f>
        <v>https://docs.wto.org/imrd/directdoc.asp?DDFDocuments/t/G/TBTN24/CHN1864.DOCX</v>
      </c>
      <c r="Q124" s="6" t="str">
        <f>HYPERLINK("https://docs.wto.org/imrd/directdoc.asp?DDFDocuments/u/G/TBTN24/CHN1864.DOCX", "https://docs.wto.org/imrd/directdoc.asp?DDFDocuments/u/G/TBTN24/CHN1864.DOCX")</f>
        <v>https://docs.wto.org/imrd/directdoc.asp?DDFDocuments/u/G/TBTN24/CHN1864.DOCX</v>
      </c>
      <c r="R124" s="6" t="str">
        <f>HYPERLINK("https://docs.wto.org/imrd/directdoc.asp?DDFDocuments/v/G/TBTN24/CHN1864.DOCX", "https://docs.wto.org/imrd/directdoc.asp?DDFDocuments/v/G/TBTN24/CHN1864.DOCX")</f>
        <v>https://docs.wto.org/imrd/directdoc.asp?DDFDocuments/v/G/TBTN24/CHN1864.DOCX</v>
      </c>
    </row>
    <row r="125" spans="1:18" ht="60" customHeight="1" x14ac:dyDescent="0.25">
      <c r="A125" s="2" t="s">
        <v>846</v>
      </c>
      <c r="B125" s="7">
        <v>45471</v>
      </c>
      <c r="C125" s="6" t="str">
        <f>HYPERLINK("https://eping.wto.org/en/Search?viewData= G/TBT/N/TON/3"," G/TBT/N/TON/3")</f>
        <v xml:space="preserve"> G/TBT/N/TON/3</v>
      </c>
      <c r="D125" s="6" t="s">
        <v>26</v>
      </c>
      <c r="E125" s="8" t="s">
        <v>27</v>
      </c>
      <c r="F125" s="8" t="s">
        <v>28</v>
      </c>
      <c r="G125" s="8" t="s">
        <v>29</v>
      </c>
      <c r="H125" s="6" t="s">
        <v>22</v>
      </c>
      <c r="I125" s="6" t="s">
        <v>22</v>
      </c>
      <c r="J125" s="6" t="s">
        <v>30</v>
      </c>
      <c r="K125" s="6" t="s">
        <v>22</v>
      </c>
      <c r="L125" s="6"/>
      <c r="M125" s="7" t="s">
        <v>22</v>
      </c>
      <c r="N125" s="6" t="s">
        <v>24</v>
      </c>
      <c r="O125" s="8" t="s">
        <v>31</v>
      </c>
      <c r="P125" s="6" t="str">
        <f>HYPERLINK("https://docs.wto.org/imrd/directdoc.asp?DDFDocuments/t/G/TBTN24/TON3.DOCX", "https://docs.wto.org/imrd/directdoc.asp?DDFDocuments/t/G/TBTN24/TON3.DOCX")</f>
        <v>https://docs.wto.org/imrd/directdoc.asp?DDFDocuments/t/G/TBTN24/TON3.DOCX</v>
      </c>
      <c r="Q125" s="6"/>
      <c r="R125" s="6"/>
    </row>
    <row r="126" spans="1:18" ht="60" customHeight="1" x14ac:dyDescent="0.25">
      <c r="A126" s="2" t="s">
        <v>932</v>
      </c>
      <c r="B126" s="7">
        <v>45456</v>
      </c>
      <c r="C126" s="6" t="str">
        <f>HYPERLINK("https://eping.wto.org/en/Search?viewData= G/TBT/N/UGA/1948"," G/TBT/N/UGA/1948")</f>
        <v xml:space="preserve"> G/TBT/N/UGA/1948</v>
      </c>
      <c r="D126" s="6" t="s">
        <v>65</v>
      </c>
      <c r="E126" s="8" t="s">
        <v>592</v>
      </c>
      <c r="F126" s="8" t="s">
        <v>593</v>
      </c>
      <c r="G126" s="8" t="s">
        <v>594</v>
      </c>
      <c r="H126" s="6" t="s">
        <v>595</v>
      </c>
      <c r="I126" s="6" t="s">
        <v>578</v>
      </c>
      <c r="J126" s="6" t="s">
        <v>579</v>
      </c>
      <c r="K126" s="6" t="s">
        <v>22</v>
      </c>
      <c r="L126" s="6"/>
      <c r="M126" s="7">
        <v>45516</v>
      </c>
      <c r="N126" s="6" t="s">
        <v>24</v>
      </c>
      <c r="O126" s="6"/>
      <c r="P126" s="6" t="str">
        <f>HYPERLINK("https://docs.wto.org/imrd/directdoc.asp?DDFDocuments/t/G/TBTN24/UGA1948.DOCX", "https://docs.wto.org/imrd/directdoc.asp?DDFDocuments/t/G/TBTN24/UGA1948.DOCX")</f>
        <v>https://docs.wto.org/imrd/directdoc.asp?DDFDocuments/t/G/TBTN24/UGA1948.DOCX</v>
      </c>
      <c r="Q126" s="6" t="str">
        <f>HYPERLINK("https://docs.wto.org/imrd/directdoc.asp?DDFDocuments/u/G/TBTN24/UGA1948.DOCX", "https://docs.wto.org/imrd/directdoc.asp?DDFDocuments/u/G/TBTN24/UGA1948.DOCX")</f>
        <v>https://docs.wto.org/imrd/directdoc.asp?DDFDocuments/u/G/TBTN24/UGA1948.DOCX</v>
      </c>
      <c r="R126" s="6" t="str">
        <f>HYPERLINK("https://docs.wto.org/imrd/directdoc.asp?DDFDocuments/v/G/TBTN24/UGA1948.DOCX", "https://docs.wto.org/imrd/directdoc.asp?DDFDocuments/v/G/TBTN24/UGA1948.DOCX")</f>
        <v>https://docs.wto.org/imrd/directdoc.asp?DDFDocuments/v/G/TBTN24/UGA1948.DOCX</v>
      </c>
    </row>
    <row r="127" spans="1:18" ht="60" customHeight="1" x14ac:dyDescent="0.25">
      <c r="A127" s="2" t="s">
        <v>878</v>
      </c>
      <c r="B127" s="7">
        <v>45464</v>
      </c>
      <c r="C127" s="6" t="str">
        <f>HYPERLINK("https://eping.wto.org/en/Search?viewData= G/TBT/N/JPN/813"," G/TBT/N/JPN/813")</f>
        <v xml:space="preserve"> G/TBT/N/JPN/813</v>
      </c>
      <c r="D127" s="6" t="s">
        <v>110</v>
      </c>
      <c r="E127" s="8" t="s">
        <v>263</v>
      </c>
      <c r="F127" s="8" t="s">
        <v>264</v>
      </c>
      <c r="G127" s="8" t="s">
        <v>265</v>
      </c>
      <c r="H127" s="6" t="s">
        <v>22</v>
      </c>
      <c r="I127" s="6" t="s">
        <v>266</v>
      </c>
      <c r="J127" s="6" t="s">
        <v>267</v>
      </c>
      <c r="K127" s="6" t="s">
        <v>22</v>
      </c>
      <c r="L127" s="6"/>
      <c r="M127" s="7">
        <v>45524</v>
      </c>
      <c r="N127" s="6" t="s">
        <v>24</v>
      </c>
      <c r="O127" s="8" t="s">
        <v>268</v>
      </c>
      <c r="P127" s="6" t="str">
        <f>HYPERLINK("https://docs.wto.org/imrd/directdoc.asp?DDFDocuments/t/G/TBTN24/JPN813.DOCX", "https://docs.wto.org/imrd/directdoc.asp?DDFDocuments/t/G/TBTN24/JPN813.DOCX")</f>
        <v>https://docs.wto.org/imrd/directdoc.asp?DDFDocuments/t/G/TBTN24/JPN813.DOCX</v>
      </c>
      <c r="Q127" s="6" t="str">
        <f>HYPERLINK("https://docs.wto.org/imrd/directdoc.asp?DDFDocuments/u/G/TBTN24/JPN813.DOCX", "https://docs.wto.org/imrd/directdoc.asp?DDFDocuments/u/G/TBTN24/JPN813.DOCX")</f>
        <v>https://docs.wto.org/imrd/directdoc.asp?DDFDocuments/u/G/TBTN24/JPN813.DOCX</v>
      </c>
      <c r="R127" s="6" t="str">
        <f>HYPERLINK("https://docs.wto.org/imrd/directdoc.asp?DDFDocuments/v/G/TBTN24/JPN813.DOCX", "https://docs.wto.org/imrd/directdoc.asp?DDFDocuments/v/G/TBTN24/JPN813.DOCX")</f>
        <v>https://docs.wto.org/imrd/directdoc.asp?DDFDocuments/v/G/TBTN24/JPN813.DOCX</v>
      </c>
    </row>
    <row r="128" spans="1:18" ht="60" customHeight="1" x14ac:dyDescent="0.25">
      <c r="A128" s="2" t="s">
        <v>916</v>
      </c>
      <c r="B128" s="7">
        <v>45457</v>
      </c>
      <c r="C128" s="6" t="str">
        <f>HYPERLINK("https://eping.wto.org/en/Search?viewData= G/TBT/N/VNM/300"," G/TBT/N/VNM/300")</f>
        <v xml:space="preserve"> G/TBT/N/VNM/300</v>
      </c>
      <c r="D128" s="6" t="s">
        <v>453</v>
      </c>
      <c r="E128" s="8" t="s">
        <v>475</v>
      </c>
      <c r="F128" s="8" t="s">
        <v>476</v>
      </c>
      <c r="G128" s="8" t="s">
        <v>477</v>
      </c>
      <c r="H128" s="6" t="s">
        <v>478</v>
      </c>
      <c r="I128" s="6" t="s">
        <v>22</v>
      </c>
      <c r="J128" s="6" t="s">
        <v>261</v>
      </c>
      <c r="K128" s="6" t="s">
        <v>22</v>
      </c>
      <c r="L128" s="6"/>
      <c r="M128" s="7">
        <v>45517</v>
      </c>
      <c r="N128" s="6" t="s">
        <v>24</v>
      </c>
      <c r="O128" s="8" t="s">
        <v>479</v>
      </c>
      <c r="P128" s="6" t="str">
        <f>HYPERLINK("https://docs.wto.org/imrd/directdoc.asp?DDFDocuments/t/G/TBTN24/VNM300.DOCX", "https://docs.wto.org/imrd/directdoc.asp?DDFDocuments/t/G/TBTN24/VNM300.DOCX")</f>
        <v>https://docs.wto.org/imrd/directdoc.asp?DDFDocuments/t/G/TBTN24/VNM300.DOCX</v>
      </c>
      <c r="Q128" s="6" t="str">
        <f>HYPERLINK("https://docs.wto.org/imrd/directdoc.asp?DDFDocuments/u/G/TBTN24/VNM300.DOCX", "https://docs.wto.org/imrd/directdoc.asp?DDFDocuments/u/G/TBTN24/VNM300.DOCX")</f>
        <v>https://docs.wto.org/imrd/directdoc.asp?DDFDocuments/u/G/TBTN24/VNM300.DOCX</v>
      </c>
      <c r="R128" s="6" t="str">
        <f>HYPERLINK("https://docs.wto.org/imrd/directdoc.asp?DDFDocuments/v/G/TBTN24/VNM300.DOCX", "https://docs.wto.org/imrd/directdoc.asp?DDFDocuments/v/G/TBTN24/VNM300.DOCX")</f>
        <v>https://docs.wto.org/imrd/directdoc.asp?DDFDocuments/v/G/TBTN24/VNM300.DOCX</v>
      </c>
    </row>
    <row r="129" spans="1:18" ht="60" customHeight="1" x14ac:dyDescent="0.25">
      <c r="A129" s="2" t="s">
        <v>916</v>
      </c>
      <c r="B129" s="7">
        <v>45457</v>
      </c>
      <c r="C129" s="6" t="str">
        <f>HYPERLINK("https://eping.wto.org/en/Search?viewData= G/TBT/N/VNM/299"," G/TBT/N/VNM/299")</f>
        <v xml:space="preserve"> G/TBT/N/VNM/299</v>
      </c>
      <c r="D129" s="6" t="s">
        <v>453</v>
      </c>
      <c r="E129" s="8" t="s">
        <v>480</v>
      </c>
      <c r="F129" s="8" t="s">
        <v>481</v>
      </c>
      <c r="G129" s="8" t="s">
        <v>477</v>
      </c>
      <c r="H129" s="6" t="s">
        <v>478</v>
      </c>
      <c r="I129" s="6" t="s">
        <v>22</v>
      </c>
      <c r="J129" s="6" t="s">
        <v>261</v>
      </c>
      <c r="K129" s="6" t="s">
        <v>22</v>
      </c>
      <c r="L129" s="6"/>
      <c r="M129" s="7">
        <v>45517</v>
      </c>
      <c r="N129" s="6" t="s">
        <v>24</v>
      </c>
      <c r="O129" s="8" t="s">
        <v>482</v>
      </c>
      <c r="P129" s="6" t="str">
        <f>HYPERLINK("https://docs.wto.org/imrd/directdoc.asp?DDFDocuments/t/G/TBTN24/VNM299.DOCX", "https://docs.wto.org/imrd/directdoc.asp?DDFDocuments/t/G/TBTN24/VNM299.DOCX")</f>
        <v>https://docs.wto.org/imrd/directdoc.asp?DDFDocuments/t/G/TBTN24/VNM299.DOCX</v>
      </c>
      <c r="Q129" s="6" t="str">
        <f>HYPERLINK("https://docs.wto.org/imrd/directdoc.asp?DDFDocuments/u/G/TBTN24/VNM299.DOCX", "https://docs.wto.org/imrd/directdoc.asp?DDFDocuments/u/G/TBTN24/VNM299.DOCX")</f>
        <v>https://docs.wto.org/imrd/directdoc.asp?DDFDocuments/u/G/TBTN24/VNM299.DOCX</v>
      </c>
      <c r="R129" s="6" t="str">
        <f>HYPERLINK("https://docs.wto.org/imrd/directdoc.asp?DDFDocuments/v/G/TBTN24/VNM299.DOCX", "https://docs.wto.org/imrd/directdoc.asp?DDFDocuments/v/G/TBTN24/VNM299.DOCX")</f>
        <v>https://docs.wto.org/imrd/directdoc.asp?DDFDocuments/v/G/TBTN24/VNM299.DOCX</v>
      </c>
    </row>
    <row r="130" spans="1:18" ht="60" customHeight="1" x14ac:dyDescent="0.25">
      <c r="A130" s="2" t="s">
        <v>916</v>
      </c>
      <c r="B130" s="7">
        <v>45457</v>
      </c>
      <c r="C130" s="6" t="str">
        <f>HYPERLINK("https://eping.wto.org/en/Search?viewData= G/TBT/N/VNM/305"," G/TBT/N/VNM/305")</f>
        <v xml:space="preserve"> G/TBT/N/VNM/305</v>
      </c>
      <c r="D130" s="6" t="s">
        <v>453</v>
      </c>
      <c r="E130" s="8" t="s">
        <v>483</v>
      </c>
      <c r="F130" s="8" t="s">
        <v>484</v>
      </c>
      <c r="G130" s="8" t="s">
        <v>477</v>
      </c>
      <c r="H130" s="6" t="s">
        <v>478</v>
      </c>
      <c r="I130" s="6" t="s">
        <v>22</v>
      </c>
      <c r="J130" s="6" t="s">
        <v>261</v>
      </c>
      <c r="K130" s="6" t="s">
        <v>22</v>
      </c>
      <c r="L130" s="6"/>
      <c r="M130" s="7">
        <v>45517</v>
      </c>
      <c r="N130" s="6" t="s">
        <v>24</v>
      </c>
      <c r="O130" s="8" t="s">
        <v>485</v>
      </c>
      <c r="P130" s="6" t="str">
        <f>HYPERLINK("https://docs.wto.org/imrd/directdoc.asp?DDFDocuments/t/G/TBTN24/VNM305.DOCX", "https://docs.wto.org/imrd/directdoc.asp?DDFDocuments/t/G/TBTN24/VNM305.DOCX")</f>
        <v>https://docs.wto.org/imrd/directdoc.asp?DDFDocuments/t/G/TBTN24/VNM305.DOCX</v>
      </c>
      <c r="Q130" s="6" t="str">
        <f>HYPERLINK("https://docs.wto.org/imrd/directdoc.asp?DDFDocuments/u/G/TBTN24/VNM305.DOCX", "https://docs.wto.org/imrd/directdoc.asp?DDFDocuments/u/G/TBTN24/VNM305.DOCX")</f>
        <v>https://docs.wto.org/imrd/directdoc.asp?DDFDocuments/u/G/TBTN24/VNM305.DOCX</v>
      </c>
      <c r="R130" s="6" t="str">
        <f>HYPERLINK("https://docs.wto.org/imrd/directdoc.asp?DDFDocuments/v/G/TBTN24/VNM305.DOCX", "https://docs.wto.org/imrd/directdoc.asp?DDFDocuments/v/G/TBTN24/VNM305.DOCX")</f>
        <v>https://docs.wto.org/imrd/directdoc.asp?DDFDocuments/v/G/TBTN24/VNM305.DOCX</v>
      </c>
    </row>
    <row r="131" spans="1:18" ht="60" customHeight="1" x14ac:dyDescent="0.25">
      <c r="A131" s="8" t="s">
        <v>916</v>
      </c>
      <c r="B131" s="7">
        <v>45457</v>
      </c>
      <c r="C131" s="6" t="str">
        <f>HYPERLINK("https://eping.wto.org/en/Search?viewData= G/TBT/N/VNM/303"," G/TBT/N/VNM/303")</f>
        <v xml:space="preserve"> G/TBT/N/VNM/303</v>
      </c>
      <c r="D131" s="6" t="s">
        <v>453</v>
      </c>
      <c r="E131" s="8" t="s">
        <v>511</v>
      </c>
      <c r="F131" s="8" t="s">
        <v>512</v>
      </c>
      <c r="G131" s="8" t="s">
        <v>477</v>
      </c>
      <c r="H131" s="6" t="s">
        <v>478</v>
      </c>
      <c r="I131" s="6" t="s">
        <v>22</v>
      </c>
      <c r="J131" s="6" t="s">
        <v>261</v>
      </c>
      <c r="K131" s="6" t="s">
        <v>22</v>
      </c>
      <c r="L131" s="6"/>
      <c r="M131" s="7">
        <v>45517</v>
      </c>
      <c r="N131" s="6" t="s">
        <v>24</v>
      </c>
      <c r="O131" s="8" t="s">
        <v>513</v>
      </c>
      <c r="P131" s="6" t="str">
        <f>HYPERLINK("https://docs.wto.org/imrd/directdoc.asp?DDFDocuments/t/G/TBTN24/VNM303.DOCX", "https://docs.wto.org/imrd/directdoc.asp?DDFDocuments/t/G/TBTN24/VNM303.DOCX")</f>
        <v>https://docs.wto.org/imrd/directdoc.asp?DDFDocuments/t/G/TBTN24/VNM303.DOCX</v>
      </c>
      <c r="Q131" s="6" t="str">
        <f>HYPERLINK("https://docs.wto.org/imrd/directdoc.asp?DDFDocuments/u/G/TBTN24/VNM303.DOCX", "https://docs.wto.org/imrd/directdoc.asp?DDFDocuments/u/G/TBTN24/VNM303.DOCX")</f>
        <v>https://docs.wto.org/imrd/directdoc.asp?DDFDocuments/u/G/TBTN24/VNM303.DOCX</v>
      </c>
      <c r="R131" s="6" t="str">
        <f>HYPERLINK("https://docs.wto.org/imrd/directdoc.asp?DDFDocuments/v/G/TBTN24/VNM303.DOCX", "https://docs.wto.org/imrd/directdoc.asp?DDFDocuments/v/G/TBTN24/VNM303.DOCX")</f>
        <v>https://docs.wto.org/imrd/directdoc.asp?DDFDocuments/v/G/TBTN24/VNM303.DOCX</v>
      </c>
    </row>
    <row r="132" spans="1:18" ht="60" customHeight="1" x14ac:dyDescent="0.25">
      <c r="A132" s="8" t="s">
        <v>916</v>
      </c>
      <c r="B132" s="7">
        <v>45457</v>
      </c>
      <c r="C132" s="6" t="str">
        <f>HYPERLINK("https://eping.wto.org/en/Search?viewData= G/TBT/N/VNM/301"," G/TBT/N/VNM/301")</f>
        <v xml:space="preserve"> G/TBT/N/VNM/301</v>
      </c>
      <c r="D132" s="6" t="s">
        <v>453</v>
      </c>
      <c r="E132" s="8" t="s">
        <v>514</v>
      </c>
      <c r="F132" s="8" t="s">
        <v>515</v>
      </c>
      <c r="G132" s="8" t="s">
        <v>477</v>
      </c>
      <c r="H132" s="6" t="s">
        <v>478</v>
      </c>
      <c r="I132" s="6" t="s">
        <v>22</v>
      </c>
      <c r="J132" s="6" t="s">
        <v>261</v>
      </c>
      <c r="K132" s="6" t="s">
        <v>22</v>
      </c>
      <c r="L132" s="6"/>
      <c r="M132" s="7">
        <v>45517</v>
      </c>
      <c r="N132" s="6" t="s">
        <v>24</v>
      </c>
      <c r="O132" s="8" t="s">
        <v>516</v>
      </c>
      <c r="P132" s="6" t="str">
        <f>HYPERLINK("https://docs.wto.org/imrd/directdoc.asp?DDFDocuments/t/G/TBTN24/VNM301.DOCX", "https://docs.wto.org/imrd/directdoc.asp?DDFDocuments/t/G/TBTN24/VNM301.DOCX")</f>
        <v>https://docs.wto.org/imrd/directdoc.asp?DDFDocuments/t/G/TBTN24/VNM301.DOCX</v>
      </c>
      <c r="Q132" s="6" t="str">
        <f>HYPERLINK("https://docs.wto.org/imrd/directdoc.asp?DDFDocuments/u/G/TBTN24/VNM301.DOCX", "https://docs.wto.org/imrd/directdoc.asp?DDFDocuments/u/G/TBTN24/VNM301.DOCX")</f>
        <v>https://docs.wto.org/imrd/directdoc.asp?DDFDocuments/u/G/TBTN24/VNM301.DOCX</v>
      </c>
      <c r="R132" s="6" t="str">
        <f>HYPERLINK("https://docs.wto.org/imrd/directdoc.asp?DDFDocuments/v/G/TBTN24/VNM301.DOCX", "https://docs.wto.org/imrd/directdoc.asp?DDFDocuments/v/G/TBTN24/VNM301.DOCX")</f>
        <v>https://docs.wto.org/imrd/directdoc.asp?DDFDocuments/v/G/TBTN24/VNM301.DOCX</v>
      </c>
    </row>
    <row r="133" spans="1:18" ht="60" customHeight="1" x14ac:dyDescent="0.25">
      <c r="A133" s="8" t="s">
        <v>916</v>
      </c>
      <c r="B133" s="7">
        <v>45457</v>
      </c>
      <c r="C133" s="6" t="str">
        <f>HYPERLINK("https://eping.wto.org/en/Search?viewData= G/TBT/N/VNM/304"," G/TBT/N/VNM/304")</f>
        <v xml:space="preserve"> G/TBT/N/VNM/304</v>
      </c>
      <c r="D133" s="6" t="s">
        <v>453</v>
      </c>
      <c r="E133" s="8" t="s">
        <v>517</v>
      </c>
      <c r="F133" s="8" t="s">
        <v>518</v>
      </c>
      <c r="G133" s="8" t="s">
        <v>477</v>
      </c>
      <c r="H133" s="6" t="s">
        <v>478</v>
      </c>
      <c r="I133" s="6" t="s">
        <v>22</v>
      </c>
      <c r="J133" s="6" t="s">
        <v>261</v>
      </c>
      <c r="K133" s="6" t="s">
        <v>22</v>
      </c>
      <c r="L133" s="6"/>
      <c r="M133" s="7">
        <v>45517</v>
      </c>
      <c r="N133" s="6" t="s">
        <v>24</v>
      </c>
      <c r="O133" s="8" t="s">
        <v>519</v>
      </c>
      <c r="P133" s="6" t="str">
        <f>HYPERLINK("https://docs.wto.org/imrd/directdoc.asp?DDFDocuments/t/G/TBTN24/VNM304.DOCX", "https://docs.wto.org/imrd/directdoc.asp?DDFDocuments/t/G/TBTN24/VNM304.DOCX")</f>
        <v>https://docs.wto.org/imrd/directdoc.asp?DDFDocuments/t/G/TBTN24/VNM304.DOCX</v>
      </c>
      <c r="Q133" s="6" t="str">
        <f>HYPERLINK("https://docs.wto.org/imrd/directdoc.asp?DDFDocuments/u/G/TBTN24/VNM304.DOCX", "https://docs.wto.org/imrd/directdoc.asp?DDFDocuments/u/G/TBTN24/VNM304.DOCX")</f>
        <v>https://docs.wto.org/imrd/directdoc.asp?DDFDocuments/u/G/TBTN24/VNM304.DOCX</v>
      </c>
      <c r="R133" s="6" t="str">
        <f>HYPERLINK("https://docs.wto.org/imrd/directdoc.asp?DDFDocuments/v/G/TBTN24/VNM304.DOCX", "https://docs.wto.org/imrd/directdoc.asp?DDFDocuments/v/G/TBTN24/VNM304.DOCX")</f>
        <v>https://docs.wto.org/imrd/directdoc.asp?DDFDocuments/v/G/TBTN24/VNM304.DOCX</v>
      </c>
    </row>
    <row r="134" spans="1:18" ht="60" customHeight="1" x14ac:dyDescent="0.25">
      <c r="A134" s="8" t="s">
        <v>916</v>
      </c>
      <c r="B134" s="7">
        <v>45457</v>
      </c>
      <c r="C134" s="6" t="str">
        <f>HYPERLINK("https://eping.wto.org/en/Search?viewData= G/TBT/N/VNM/306"," G/TBT/N/VNM/306")</f>
        <v xml:space="preserve"> G/TBT/N/VNM/306</v>
      </c>
      <c r="D134" s="6" t="s">
        <v>453</v>
      </c>
      <c r="E134" s="8" t="s">
        <v>520</v>
      </c>
      <c r="F134" s="8" t="s">
        <v>521</v>
      </c>
      <c r="G134" s="8" t="s">
        <v>477</v>
      </c>
      <c r="H134" s="6" t="s">
        <v>478</v>
      </c>
      <c r="I134" s="6" t="s">
        <v>22</v>
      </c>
      <c r="J134" s="6" t="s">
        <v>261</v>
      </c>
      <c r="K134" s="6" t="s">
        <v>22</v>
      </c>
      <c r="L134" s="6"/>
      <c r="M134" s="7">
        <v>45517</v>
      </c>
      <c r="N134" s="6" t="s">
        <v>24</v>
      </c>
      <c r="O134" s="8" t="s">
        <v>522</v>
      </c>
      <c r="P134" s="6" t="str">
        <f>HYPERLINK("https://docs.wto.org/imrd/directdoc.asp?DDFDocuments/t/G/TBTN24/VNM306.DOCX", "https://docs.wto.org/imrd/directdoc.asp?DDFDocuments/t/G/TBTN24/VNM306.DOCX")</f>
        <v>https://docs.wto.org/imrd/directdoc.asp?DDFDocuments/t/G/TBTN24/VNM306.DOCX</v>
      </c>
      <c r="Q134" s="6" t="str">
        <f>HYPERLINK("https://docs.wto.org/imrd/directdoc.asp?DDFDocuments/u/G/TBTN24/VNM306.DOCX", "https://docs.wto.org/imrd/directdoc.asp?DDFDocuments/u/G/TBTN24/VNM306.DOCX")</f>
        <v>https://docs.wto.org/imrd/directdoc.asp?DDFDocuments/u/G/TBTN24/VNM306.DOCX</v>
      </c>
      <c r="R134" s="6" t="str">
        <f>HYPERLINK("https://docs.wto.org/imrd/directdoc.asp?DDFDocuments/v/G/TBTN24/VNM306.DOCX", "https://docs.wto.org/imrd/directdoc.asp?DDFDocuments/v/G/TBTN24/VNM306.DOCX")</f>
        <v>https://docs.wto.org/imrd/directdoc.asp?DDFDocuments/v/G/TBTN24/VNM306.DOCX</v>
      </c>
    </row>
    <row r="135" spans="1:18" ht="60" customHeight="1" x14ac:dyDescent="0.25">
      <c r="A135" s="8" t="s">
        <v>916</v>
      </c>
      <c r="B135" s="7">
        <v>45457</v>
      </c>
      <c r="C135" s="6" t="str">
        <f>HYPERLINK("https://eping.wto.org/en/Search?viewData= G/TBT/N/VNM/307"," G/TBT/N/VNM/307")</f>
        <v xml:space="preserve"> G/TBT/N/VNM/307</v>
      </c>
      <c r="D135" s="6" t="s">
        <v>453</v>
      </c>
      <c r="E135" s="8" t="s">
        <v>527</v>
      </c>
      <c r="F135" s="8" t="s">
        <v>528</v>
      </c>
      <c r="G135" s="8" t="s">
        <v>477</v>
      </c>
      <c r="H135" s="6" t="s">
        <v>478</v>
      </c>
      <c r="I135" s="6" t="s">
        <v>22</v>
      </c>
      <c r="J135" s="6" t="s">
        <v>261</v>
      </c>
      <c r="K135" s="6" t="s">
        <v>22</v>
      </c>
      <c r="L135" s="6"/>
      <c r="M135" s="7">
        <v>45517</v>
      </c>
      <c r="N135" s="6" t="s">
        <v>24</v>
      </c>
      <c r="O135" s="8" t="s">
        <v>529</v>
      </c>
      <c r="P135" s="6" t="str">
        <f>HYPERLINK("https://docs.wto.org/imrd/directdoc.asp?DDFDocuments/t/G/TBTN24/VNM307.DOCX", "https://docs.wto.org/imrd/directdoc.asp?DDFDocuments/t/G/TBTN24/VNM307.DOCX")</f>
        <v>https://docs.wto.org/imrd/directdoc.asp?DDFDocuments/t/G/TBTN24/VNM307.DOCX</v>
      </c>
      <c r="Q135" s="6" t="str">
        <f>HYPERLINK("https://docs.wto.org/imrd/directdoc.asp?DDFDocuments/u/G/TBTN24/VNM307.DOCX", "https://docs.wto.org/imrd/directdoc.asp?DDFDocuments/u/G/TBTN24/VNM307.DOCX")</f>
        <v>https://docs.wto.org/imrd/directdoc.asp?DDFDocuments/u/G/TBTN24/VNM307.DOCX</v>
      </c>
      <c r="R135" s="6" t="str">
        <f>HYPERLINK("https://docs.wto.org/imrd/directdoc.asp?DDFDocuments/v/G/TBTN24/VNM307.DOCX", "https://docs.wto.org/imrd/directdoc.asp?DDFDocuments/v/G/TBTN24/VNM307.DOCX")</f>
        <v>https://docs.wto.org/imrd/directdoc.asp?DDFDocuments/v/G/TBTN24/VNM307.DOCX</v>
      </c>
    </row>
    <row r="136" spans="1:18" ht="60" customHeight="1" x14ac:dyDescent="0.25">
      <c r="A136" s="8" t="s">
        <v>916</v>
      </c>
      <c r="B136" s="7">
        <v>45457</v>
      </c>
      <c r="C136" s="6" t="str">
        <f>HYPERLINK("https://eping.wto.org/en/Search?viewData= G/TBT/N/VNM/302"," G/TBT/N/VNM/302")</f>
        <v xml:space="preserve"> G/TBT/N/VNM/302</v>
      </c>
      <c r="D136" s="6" t="s">
        <v>453</v>
      </c>
      <c r="E136" s="8" t="s">
        <v>542</v>
      </c>
      <c r="F136" s="8" t="s">
        <v>543</v>
      </c>
      <c r="G136" s="8" t="s">
        <v>477</v>
      </c>
      <c r="H136" s="6" t="s">
        <v>478</v>
      </c>
      <c r="I136" s="6" t="s">
        <v>22</v>
      </c>
      <c r="J136" s="6" t="s">
        <v>261</v>
      </c>
      <c r="K136" s="6" t="s">
        <v>22</v>
      </c>
      <c r="L136" s="6"/>
      <c r="M136" s="7">
        <v>45517</v>
      </c>
      <c r="N136" s="6" t="s">
        <v>24</v>
      </c>
      <c r="O136" s="8" t="s">
        <v>544</v>
      </c>
      <c r="P136" s="6" t="str">
        <f>HYPERLINK("https://docs.wto.org/imrd/directdoc.asp?DDFDocuments/t/G/TBTN24/VNM302.DOCX", "https://docs.wto.org/imrd/directdoc.asp?DDFDocuments/t/G/TBTN24/VNM302.DOCX")</f>
        <v>https://docs.wto.org/imrd/directdoc.asp?DDFDocuments/t/G/TBTN24/VNM302.DOCX</v>
      </c>
      <c r="Q136" s="6" t="str">
        <f>HYPERLINK("https://docs.wto.org/imrd/directdoc.asp?DDFDocuments/u/G/TBTN24/VNM302.DOCX", "https://docs.wto.org/imrd/directdoc.asp?DDFDocuments/u/G/TBTN24/VNM302.DOCX")</f>
        <v>https://docs.wto.org/imrd/directdoc.asp?DDFDocuments/u/G/TBTN24/VNM302.DOCX</v>
      </c>
      <c r="R136" s="6" t="str">
        <f>HYPERLINK("https://docs.wto.org/imrd/directdoc.asp?DDFDocuments/v/G/TBTN24/VNM302.DOCX", "https://docs.wto.org/imrd/directdoc.asp?DDFDocuments/v/G/TBTN24/VNM302.DOCX")</f>
        <v>https://docs.wto.org/imrd/directdoc.asp?DDFDocuments/v/G/TBTN24/VNM302.DOCX</v>
      </c>
    </row>
    <row r="137" spans="1:18" ht="60" customHeight="1" x14ac:dyDescent="0.25">
      <c r="A137" s="2" t="s">
        <v>920</v>
      </c>
      <c r="B137" s="7">
        <v>45457</v>
      </c>
      <c r="C137" s="6" t="str">
        <f>HYPERLINK("https://eping.wto.org/en/Search?viewData= G/TBT/N/GBR/90"," G/TBT/N/GBR/90")</f>
        <v xml:space="preserve"> G/TBT/N/GBR/90</v>
      </c>
      <c r="D137" s="6" t="s">
        <v>500</v>
      </c>
      <c r="E137" s="8" t="s">
        <v>501</v>
      </c>
      <c r="F137" s="8" t="s">
        <v>502</v>
      </c>
      <c r="G137" s="8" t="s">
        <v>503</v>
      </c>
      <c r="H137" s="6" t="s">
        <v>504</v>
      </c>
      <c r="I137" s="6" t="s">
        <v>22</v>
      </c>
      <c r="J137" s="6" t="s">
        <v>159</v>
      </c>
      <c r="K137" s="6" t="s">
        <v>22</v>
      </c>
      <c r="L137" s="6"/>
      <c r="M137" s="7">
        <v>45517</v>
      </c>
      <c r="N137" s="6" t="s">
        <v>24</v>
      </c>
      <c r="O137" s="8" t="s">
        <v>505</v>
      </c>
      <c r="P137" s="6" t="str">
        <f>HYPERLINK("https://docs.wto.org/imrd/directdoc.asp?DDFDocuments/t/G/TBTN24/GBR90.DOCX", "https://docs.wto.org/imrd/directdoc.asp?DDFDocuments/t/G/TBTN24/GBR90.DOCX")</f>
        <v>https://docs.wto.org/imrd/directdoc.asp?DDFDocuments/t/G/TBTN24/GBR90.DOCX</v>
      </c>
      <c r="Q137" s="6" t="str">
        <f>HYPERLINK("https://docs.wto.org/imrd/directdoc.asp?DDFDocuments/u/G/TBTN24/GBR90.DOCX", "https://docs.wto.org/imrd/directdoc.asp?DDFDocuments/u/G/TBTN24/GBR90.DOCX")</f>
        <v>https://docs.wto.org/imrd/directdoc.asp?DDFDocuments/u/G/TBTN24/GBR90.DOCX</v>
      </c>
      <c r="R137" s="6" t="str">
        <f>HYPERLINK("https://docs.wto.org/imrd/directdoc.asp?DDFDocuments/v/G/TBTN24/GBR90.DOCX", "https://docs.wto.org/imrd/directdoc.asp?DDFDocuments/v/G/TBTN24/GBR90.DOCX")</f>
        <v>https://docs.wto.org/imrd/directdoc.asp?DDFDocuments/v/G/TBTN24/GBR90.DOCX</v>
      </c>
    </row>
    <row r="138" spans="1:18" ht="60" customHeight="1" x14ac:dyDescent="0.25">
      <c r="A138" s="2" t="s">
        <v>874</v>
      </c>
      <c r="B138" s="7">
        <v>45464</v>
      </c>
      <c r="C138" s="6" t="str">
        <f>HYPERLINK("https://eping.wto.org/en/Search?viewData= G/TBT/N/MEX/531"," G/TBT/N/MEX/531")</f>
        <v xml:space="preserve"> G/TBT/N/MEX/531</v>
      </c>
      <c r="D138" s="6" t="s">
        <v>233</v>
      </c>
      <c r="E138" s="8" t="s">
        <v>234</v>
      </c>
      <c r="F138" s="8" t="s">
        <v>235</v>
      </c>
      <c r="G138" s="8" t="s">
        <v>236</v>
      </c>
      <c r="H138" s="6" t="s">
        <v>22</v>
      </c>
      <c r="I138" s="6" t="s">
        <v>237</v>
      </c>
      <c r="J138" s="6" t="s">
        <v>238</v>
      </c>
      <c r="K138" s="6" t="s">
        <v>22</v>
      </c>
      <c r="L138" s="6"/>
      <c r="M138" s="7">
        <v>45524</v>
      </c>
      <c r="N138" s="6" t="s">
        <v>24</v>
      </c>
      <c r="O138" s="8" t="s">
        <v>239</v>
      </c>
      <c r="P138" s="6" t="str">
        <f>HYPERLINK("https://docs.wto.org/imrd/directdoc.asp?DDFDocuments/t/G/TBTN24/MEX531.DOCX", "https://docs.wto.org/imrd/directdoc.asp?DDFDocuments/t/G/TBTN24/MEX531.DOCX")</f>
        <v>https://docs.wto.org/imrd/directdoc.asp?DDFDocuments/t/G/TBTN24/MEX531.DOCX</v>
      </c>
      <c r="Q138" s="6"/>
      <c r="R138" s="6" t="str">
        <f>HYPERLINK("https://docs.wto.org/imrd/directdoc.asp?DDFDocuments/v/G/TBTN24/MEX531.DOCX", "https://docs.wto.org/imrd/directdoc.asp?DDFDocuments/v/G/TBTN24/MEX531.DOCX")</f>
        <v>https://docs.wto.org/imrd/directdoc.asp?DDFDocuments/v/G/TBTN24/MEX531.DOCX</v>
      </c>
    </row>
    <row r="139" spans="1:18" ht="60" customHeight="1" x14ac:dyDescent="0.25">
      <c r="A139" s="2" t="s">
        <v>850</v>
      </c>
      <c r="B139" s="7">
        <v>45470</v>
      </c>
      <c r="C139" s="6" t="str">
        <f>HYPERLINK("https://eping.wto.org/en/Search?viewData= G/TBT/N/BDI/486, G/TBT/N/KEN/1634, G/TBT/N/RWA/1035, G/TBT/N/TZA/1143, G/TBT/N/UGA/1953"," G/TBT/N/BDI/486, G/TBT/N/KEN/1634, G/TBT/N/RWA/1035, G/TBT/N/TZA/1143, G/TBT/N/UGA/1953")</f>
        <v xml:space="preserve"> G/TBT/N/BDI/486, G/TBT/N/KEN/1634, G/TBT/N/RWA/1035, G/TBT/N/TZA/1143, G/TBT/N/UGA/1953</v>
      </c>
      <c r="D139" s="6" t="s">
        <v>56</v>
      </c>
      <c r="E139" s="8" t="s">
        <v>57</v>
      </c>
      <c r="F139" s="8" t="s">
        <v>58</v>
      </c>
      <c r="G139" s="8" t="s">
        <v>59</v>
      </c>
      <c r="H139" s="6" t="s">
        <v>60</v>
      </c>
      <c r="I139" s="6" t="s">
        <v>61</v>
      </c>
      <c r="J139" s="6" t="s">
        <v>62</v>
      </c>
      <c r="K139" s="6" t="s">
        <v>63</v>
      </c>
      <c r="L139" s="6"/>
      <c r="M139" s="7">
        <v>45530</v>
      </c>
      <c r="N139" s="6" t="s">
        <v>24</v>
      </c>
      <c r="O139" s="8" t="s">
        <v>64</v>
      </c>
      <c r="P139" s="6" t="str">
        <f>HYPERLINK("https://docs.wto.org/imrd/directdoc.asp?DDFDocuments/t/G/TBTN24/BDI1486.DOCX", "https://docs.wto.org/imrd/directdoc.asp?DDFDocuments/t/G/TBTN24/BDI1486.DOCX")</f>
        <v>https://docs.wto.org/imrd/directdoc.asp?DDFDocuments/t/G/TBTN24/BDI1486.DOCX</v>
      </c>
      <c r="Q139" s="6"/>
      <c r="R139" s="6"/>
    </row>
    <row r="140" spans="1:18" ht="60" customHeight="1" x14ac:dyDescent="0.25">
      <c r="A140" s="2" t="s">
        <v>850</v>
      </c>
      <c r="B140" s="7">
        <v>45470</v>
      </c>
      <c r="C140" s="6" t="str">
        <f>HYPERLINK("https://eping.wto.org/en/Search?viewData= G/TBT/N/BDI/486, G/TBT/N/KEN/1634, G/TBT/N/RWA/1035, G/TBT/N/TZA/1143, G/TBT/N/UGA/1953"," G/TBT/N/BDI/486, G/TBT/N/KEN/1634, G/TBT/N/RWA/1035, G/TBT/N/TZA/1143, G/TBT/N/UGA/1953")</f>
        <v xml:space="preserve"> G/TBT/N/BDI/486, G/TBT/N/KEN/1634, G/TBT/N/RWA/1035, G/TBT/N/TZA/1143, G/TBT/N/UGA/1953</v>
      </c>
      <c r="D140" s="6" t="s">
        <v>80</v>
      </c>
      <c r="E140" s="8" t="s">
        <v>57</v>
      </c>
      <c r="F140" s="8" t="s">
        <v>58</v>
      </c>
      <c r="G140" s="8" t="s">
        <v>59</v>
      </c>
      <c r="H140" s="6" t="s">
        <v>60</v>
      </c>
      <c r="I140" s="6" t="s">
        <v>61</v>
      </c>
      <c r="J140" s="6" t="s">
        <v>70</v>
      </c>
      <c r="K140" s="6" t="s">
        <v>63</v>
      </c>
      <c r="L140" s="6"/>
      <c r="M140" s="7">
        <v>45530</v>
      </c>
      <c r="N140" s="6" t="s">
        <v>24</v>
      </c>
      <c r="O140" s="8" t="s">
        <v>64</v>
      </c>
      <c r="P140" s="6" t="str">
        <f>HYPERLINK("https://docs.wto.org/imrd/directdoc.asp?DDFDocuments/t/G/TBTN24/BDI1486.DOCX", "https://docs.wto.org/imrd/directdoc.asp?DDFDocuments/t/G/TBTN24/BDI1486.DOCX")</f>
        <v>https://docs.wto.org/imrd/directdoc.asp?DDFDocuments/t/G/TBTN24/BDI1486.DOCX</v>
      </c>
      <c r="Q140" s="6"/>
      <c r="R140" s="6"/>
    </row>
    <row r="141" spans="1:18" ht="60" customHeight="1" x14ac:dyDescent="0.25">
      <c r="A141" s="2" t="s">
        <v>850</v>
      </c>
      <c r="B141" s="7">
        <v>45470</v>
      </c>
      <c r="C141" s="6" t="str">
        <f>HYPERLINK("https://eping.wto.org/en/Search?viewData= G/TBT/N/BDI/486, G/TBT/N/KEN/1634, G/TBT/N/RWA/1035, G/TBT/N/TZA/1143, G/TBT/N/UGA/1953"," G/TBT/N/BDI/486, G/TBT/N/KEN/1634, G/TBT/N/RWA/1035, G/TBT/N/TZA/1143, G/TBT/N/UGA/1953")</f>
        <v xml:space="preserve"> G/TBT/N/BDI/486, G/TBT/N/KEN/1634, G/TBT/N/RWA/1035, G/TBT/N/TZA/1143, G/TBT/N/UGA/1953</v>
      </c>
      <c r="D141" s="6" t="s">
        <v>65</v>
      </c>
      <c r="E141" s="8" t="s">
        <v>57</v>
      </c>
      <c r="F141" s="8" t="s">
        <v>58</v>
      </c>
      <c r="G141" s="8" t="s">
        <v>59</v>
      </c>
      <c r="H141" s="6" t="s">
        <v>60</v>
      </c>
      <c r="I141" s="6" t="s">
        <v>61</v>
      </c>
      <c r="J141" s="6" t="s">
        <v>70</v>
      </c>
      <c r="K141" s="6" t="s">
        <v>63</v>
      </c>
      <c r="L141" s="6"/>
      <c r="M141" s="7">
        <v>45530</v>
      </c>
      <c r="N141" s="6" t="s">
        <v>24</v>
      </c>
      <c r="O141" s="8" t="s">
        <v>64</v>
      </c>
      <c r="P141" s="6" t="str">
        <f>HYPERLINK("https://docs.wto.org/imrd/directdoc.asp?DDFDocuments/t/G/TBTN24/BDI1486.DOCX", "https://docs.wto.org/imrd/directdoc.asp?DDFDocuments/t/G/TBTN24/BDI1486.DOCX")</f>
        <v>https://docs.wto.org/imrd/directdoc.asp?DDFDocuments/t/G/TBTN24/BDI1486.DOCX</v>
      </c>
      <c r="Q141" s="6"/>
      <c r="R141" s="6"/>
    </row>
    <row r="142" spans="1:18" ht="60" customHeight="1" x14ac:dyDescent="0.25">
      <c r="A142" s="2" t="s">
        <v>850</v>
      </c>
      <c r="B142" s="7">
        <v>45470</v>
      </c>
      <c r="C142" s="6" t="str">
        <f>HYPERLINK("https://eping.wto.org/en/Search?viewData= G/TBT/N/BDI/486, G/TBT/N/KEN/1634, G/TBT/N/RWA/1035, G/TBT/N/TZA/1143, G/TBT/N/UGA/1953"," G/TBT/N/BDI/486, G/TBT/N/KEN/1634, G/TBT/N/RWA/1035, G/TBT/N/TZA/1143, G/TBT/N/UGA/1953")</f>
        <v xml:space="preserve"> G/TBT/N/BDI/486, G/TBT/N/KEN/1634, G/TBT/N/RWA/1035, G/TBT/N/TZA/1143, G/TBT/N/UGA/1953</v>
      </c>
      <c r="D142" s="6" t="s">
        <v>86</v>
      </c>
      <c r="E142" s="8" t="s">
        <v>57</v>
      </c>
      <c r="F142" s="8" t="s">
        <v>58</v>
      </c>
      <c r="G142" s="8" t="s">
        <v>59</v>
      </c>
      <c r="H142" s="6" t="s">
        <v>60</v>
      </c>
      <c r="I142" s="6" t="s">
        <v>61</v>
      </c>
      <c r="J142" s="6" t="s">
        <v>62</v>
      </c>
      <c r="K142" s="6" t="s">
        <v>63</v>
      </c>
      <c r="L142" s="6"/>
      <c r="M142" s="7">
        <v>45530</v>
      </c>
      <c r="N142" s="6" t="s">
        <v>24</v>
      </c>
      <c r="O142" s="8" t="s">
        <v>64</v>
      </c>
      <c r="P142" s="6" t="str">
        <f>HYPERLINK("https://docs.wto.org/imrd/directdoc.asp?DDFDocuments/t/G/TBTN24/BDI1486.DOCX", "https://docs.wto.org/imrd/directdoc.asp?DDFDocuments/t/G/TBTN24/BDI1486.DOCX")</f>
        <v>https://docs.wto.org/imrd/directdoc.asp?DDFDocuments/t/G/TBTN24/BDI1486.DOCX</v>
      </c>
      <c r="Q142" s="6"/>
      <c r="R142" s="6"/>
    </row>
    <row r="143" spans="1:18" ht="60" customHeight="1" x14ac:dyDescent="0.25">
      <c r="A143" s="2" t="s">
        <v>850</v>
      </c>
      <c r="B143" s="7">
        <v>45470</v>
      </c>
      <c r="C143" s="6" t="str">
        <f>HYPERLINK("https://eping.wto.org/en/Search?viewData= G/TBT/N/BDI/486, G/TBT/N/KEN/1634, G/TBT/N/RWA/1035, G/TBT/N/TZA/1143, G/TBT/N/UGA/1953"," G/TBT/N/BDI/486, G/TBT/N/KEN/1634, G/TBT/N/RWA/1035, G/TBT/N/TZA/1143, G/TBT/N/UGA/1953")</f>
        <v xml:space="preserve"> G/TBT/N/BDI/486, G/TBT/N/KEN/1634, G/TBT/N/RWA/1035, G/TBT/N/TZA/1143, G/TBT/N/UGA/1953</v>
      </c>
      <c r="D143" s="6" t="s">
        <v>79</v>
      </c>
      <c r="E143" s="8" t="s">
        <v>57</v>
      </c>
      <c r="F143" s="8" t="s">
        <v>58</v>
      </c>
      <c r="G143" s="8" t="s">
        <v>59</v>
      </c>
      <c r="H143" s="6" t="s">
        <v>60</v>
      </c>
      <c r="I143" s="6" t="s">
        <v>61</v>
      </c>
      <c r="J143" s="6" t="s">
        <v>70</v>
      </c>
      <c r="K143" s="6" t="s">
        <v>63</v>
      </c>
      <c r="L143" s="6"/>
      <c r="M143" s="7">
        <v>45530</v>
      </c>
      <c r="N143" s="6" t="s">
        <v>24</v>
      </c>
      <c r="O143" s="8" t="s">
        <v>64</v>
      </c>
      <c r="P143" s="6" t="str">
        <f>HYPERLINK("https://docs.wto.org/imrd/directdoc.asp?DDFDocuments/t/G/TBTN24/BDI1486.DOCX", "https://docs.wto.org/imrd/directdoc.asp?DDFDocuments/t/G/TBTN24/BDI1486.DOCX")</f>
        <v>https://docs.wto.org/imrd/directdoc.asp?DDFDocuments/t/G/TBTN24/BDI1486.DOCX</v>
      </c>
      <c r="Q143" s="6"/>
      <c r="R143" s="6"/>
    </row>
    <row r="144" spans="1:18" ht="60" customHeight="1" x14ac:dyDescent="0.25">
      <c r="A144" s="2" t="s">
        <v>942</v>
      </c>
      <c r="B144" s="7">
        <v>45454</v>
      </c>
      <c r="C144" s="6" t="str">
        <f>HYPERLINK("https://eping.wto.org/en/Search?viewData= G/TBT/N/CHL/681"," G/TBT/N/CHL/681")</f>
        <v xml:space="preserve"> G/TBT/N/CHL/681</v>
      </c>
      <c r="D144" s="6" t="s">
        <v>136</v>
      </c>
      <c r="E144" s="8" t="s">
        <v>646</v>
      </c>
      <c r="F144" s="8" t="s">
        <v>647</v>
      </c>
      <c r="G144" s="8" t="s">
        <v>648</v>
      </c>
      <c r="H144" s="6" t="s">
        <v>22</v>
      </c>
      <c r="I144" s="6" t="s">
        <v>128</v>
      </c>
      <c r="J144" s="6" t="s">
        <v>47</v>
      </c>
      <c r="K144" s="6" t="s">
        <v>22</v>
      </c>
      <c r="L144" s="6"/>
      <c r="M144" s="7">
        <v>45514</v>
      </c>
      <c r="N144" s="6" t="s">
        <v>24</v>
      </c>
      <c r="O144" s="8" t="s">
        <v>649</v>
      </c>
      <c r="P144" s="6" t="str">
        <f>HYPERLINK("https://docs.wto.org/imrd/directdoc.asp?DDFDocuments/t/G/TBTN24/CHL681.DOCX", "https://docs.wto.org/imrd/directdoc.asp?DDFDocuments/t/G/TBTN24/CHL681.DOCX")</f>
        <v>https://docs.wto.org/imrd/directdoc.asp?DDFDocuments/t/G/TBTN24/CHL681.DOCX</v>
      </c>
      <c r="Q144" s="6" t="str">
        <f>HYPERLINK("https://docs.wto.org/imrd/directdoc.asp?DDFDocuments/u/G/TBTN24/CHL681.DOCX", "https://docs.wto.org/imrd/directdoc.asp?DDFDocuments/u/G/TBTN24/CHL681.DOCX")</f>
        <v>https://docs.wto.org/imrd/directdoc.asp?DDFDocuments/u/G/TBTN24/CHL681.DOCX</v>
      </c>
      <c r="R144" s="6" t="str">
        <f>HYPERLINK("https://docs.wto.org/imrd/directdoc.asp?DDFDocuments/v/G/TBTN24/CHL681.DOCX", "https://docs.wto.org/imrd/directdoc.asp?DDFDocuments/v/G/TBTN24/CHL681.DOCX")</f>
        <v>https://docs.wto.org/imrd/directdoc.asp?DDFDocuments/v/G/TBTN24/CHL681.DOCX</v>
      </c>
    </row>
    <row r="145" spans="1:18" ht="60" customHeight="1" x14ac:dyDescent="0.25">
      <c r="A145" s="2" t="s">
        <v>860</v>
      </c>
      <c r="B145" s="7">
        <v>45470</v>
      </c>
      <c r="C145" s="6" t="str">
        <f>HYPERLINK("https://eping.wto.org/en/Search?viewData= G/TBT/N/CAN/728"," G/TBT/N/CAN/728")</f>
        <v xml:space="preserve"> G/TBT/N/CAN/728</v>
      </c>
      <c r="D145" s="6" t="s">
        <v>124</v>
      </c>
      <c r="E145" s="8" t="s">
        <v>125</v>
      </c>
      <c r="F145" s="8" t="s">
        <v>126</v>
      </c>
      <c r="G145" s="8" t="s">
        <v>127</v>
      </c>
      <c r="H145" s="6" t="s">
        <v>22</v>
      </c>
      <c r="I145" s="6" t="s">
        <v>128</v>
      </c>
      <c r="J145" s="6" t="s">
        <v>114</v>
      </c>
      <c r="K145" s="6" t="s">
        <v>22</v>
      </c>
      <c r="L145" s="6"/>
      <c r="M145" s="7">
        <v>45541</v>
      </c>
      <c r="N145" s="6" t="s">
        <v>24</v>
      </c>
      <c r="O145" s="8" t="s">
        <v>129</v>
      </c>
      <c r="P145" s="6" t="str">
        <f>HYPERLINK("https://docs.wto.org/imrd/directdoc.asp?DDFDocuments/t/G/TBTN24/CAN728.DOCX", "https://docs.wto.org/imrd/directdoc.asp?DDFDocuments/t/G/TBTN24/CAN728.DOCX")</f>
        <v>https://docs.wto.org/imrd/directdoc.asp?DDFDocuments/t/G/TBTN24/CAN728.DOCX</v>
      </c>
      <c r="Q145" s="6" t="str">
        <f>HYPERLINK("https://docs.wto.org/imrd/directdoc.asp?DDFDocuments/u/G/TBTN24/CAN728.DOCX", "https://docs.wto.org/imrd/directdoc.asp?DDFDocuments/u/G/TBTN24/CAN728.DOCX")</f>
        <v>https://docs.wto.org/imrd/directdoc.asp?DDFDocuments/u/G/TBTN24/CAN728.DOCX</v>
      </c>
      <c r="R145" s="6"/>
    </row>
    <row r="146" spans="1:18" ht="60" customHeight="1" x14ac:dyDescent="0.25">
      <c r="A146" s="2" t="s">
        <v>947</v>
      </c>
      <c r="B146" s="7">
        <v>45453</v>
      </c>
      <c r="C146" s="6" t="str">
        <f>HYPERLINK("https://eping.wto.org/en/Search?viewData= G/TBT/N/MYS/123"," G/TBT/N/MYS/123")</f>
        <v xml:space="preserve"> G/TBT/N/MYS/123</v>
      </c>
      <c r="D146" s="6" t="s">
        <v>665</v>
      </c>
      <c r="E146" s="8" t="s">
        <v>666</v>
      </c>
      <c r="F146" s="8" t="s">
        <v>667</v>
      </c>
      <c r="G146" s="8" t="s">
        <v>668</v>
      </c>
      <c r="H146" s="6" t="s">
        <v>22</v>
      </c>
      <c r="I146" s="6" t="s">
        <v>669</v>
      </c>
      <c r="J146" s="6" t="s">
        <v>670</v>
      </c>
      <c r="K146" s="6" t="s">
        <v>22</v>
      </c>
      <c r="L146" s="6"/>
      <c r="M146" s="7">
        <v>45513</v>
      </c>
      <c r="N146" s="6" t="s">
        <v>24</v>
      </c>
      <c r="O146" s="8" t="s">
        <v>671</v>
      </c>
      <c r="P146" s="6" t="str">
        <f>HYPERLINK("https://docs.wto.org/imrd/directdoc.asp?DDFDocuments/t/G/TBTN24/MYS123.DOCX", "https://docs.wto.org/imrd/directdoc.asp?DDFDocuments/t/G/TBTN24/MYS123.DOCX")</f>
        <v>https://docs.wto.org/imrd/directdoc.asp?DDFDocuments/t/G/TBTN24/MYS123.DOCX</v>
      </c>
      <c r="Q146" s="6" t="str">
        <f>HYPERLINK("https://docs.wto.org/imrd/directdoc.asp?DDFDocuments/u/G/TBTN24/MYS123.DOCX", "https://docs.wto.org/imrd/directdoc.asp?DDFDocuments/u/G/TBTN24/MYS123.DOCX")</f>
        <v>https://docs.wto.org/imrd/directdoc.asp?DDFDocuments/u/G/TBTN24/MYS123.DOCX</v>
      </c>
      <c r="R146" s="6" t="str">
        <f>HYPERLINK("https://docs.wto.org/imrd/directdoc.asp?DDFDocuments/v/G/TBTN24/MYS123.DOCX", "https://docs.wto.org/imrd/directdoc.asp?DDFDocuments/v/G/TBTN24/MYS123.DOCX")</f>
        <v>https://docs.wto.org/imrd/directdoc.asp?DDFDocuments/v/G/TBTN24/MYS123.DOCX</v>
      </c>
    </row>
    <row r="147" spans="1:18" ht="60" customHeight="1" x14ac:dyDescent="0.25">
      <c r="A147" s="2" t="s">
        <v>949</v>
      </c>
      <c r="B147" s="7">
        <v>45453</v>
      </c>
      <c r="C147" s="6" t="str">
        <f>HYPERLINK("https://eping.wto.org/en/Search?viewData= G/TBT/N/MYS/122"," G/TBT/N/MYS/122")</f>
        <v xml:space="preserve"> G/TBT/N/MYS/122</v>
      </c>
      <c r="D147" s="6" t="s">
        <v>665</v>
      </c>
      <c r="E147" s="8" t="s">
        <v>679</v>
      </c>
      <c r="F147" s="8" t="s">
        <v>680</v>
      </c>
      <c r="G147" s="8" t="s">
        <v>681</v>
      </c>
      <c r="H147" s="6" t="s">
        <v>22</v>
      </c>
      <c r="I147" s="6" t="s">
        <v>682</v>
      </c>
      <c r="J147" s="6" t="s">
        <v>670</v>
      </c>
      <c r="K147" s="6" t="s">
        <v>22</v>
      </c>
      <c r="L147" s="6"/>
      <c r="M147" s="7">
        <v>45513</v>
      </c>
      <c r="N147" s="6" t="s">
        <v>24</v>
      </c>
      <c r="O147" s="8" t="s">
        <v>683</v>
      </c>
      <c r="P147" s="6" t="str">
        <f>HYPERLINK("https://docs.wto.org/imrd/directdoc.asp?DDFDocuments/t/G/TBTN24/MYS122.DOCX", "https://docs.wto.org/imrd/directdoc.asp?DDFDocuments/t/G/TBTN24/MYS122.DOCX")</f>
        <v>https://docs.wto.org/imrd/directdoc.asp?DDFDocuments/t/G/TBTN24/MYS122.DOCX</v>
      </c>
      <c r="Q147" s="6" t="str">
        <f>HYPERLINK("https://docs.wto.org/imrd/directdoc.asp?DDFDocuments/u/G/TBTN24/MYS122.DOCX", "https://docs.wto.org/imrd/directdoc.asp?DDFDocuments/u/G/TBTN24/MYS122.DOCX")</f>
        <v>https://docs.wto.org/imrd/directdoc.asp?DDFDocuments/u/G/TBTN24/MYS122.DOCX</v>
      </c>
      <c r="R147" s="6" t="str">
        <f>HYPERLINK("https://docs.wto.org/imrd/directdoc.asp?DDFDocuments/v/G/TBTN24/MYS122.DOCX", "https://docs.wto.org/imrd/directdoc.asp?DDFDocuments/v/G/TBTN24/MYS122.DOCX")</f>
        <v>https://docs.wto.org/imrd/directdoc.asp?DDFDocuments/v/G/TBTN24/MYS122.DOCX</v>
      </c>
    </row>
    <row r="148" spans="1:18" ht="60" customHeight="1" x14ac:dyDescent="0.25">
      <c r="A148" s="2" t="s">
        <v>877</v>
      </c>
      <c r="B148" s="7">
        <v>45464</v>
      </c>
      <c r="C148" s="6" t="str">
        <f>HYPERLINK("https://eping.wto.org/en/Search?viewData= G/TBT/N/ARG/455"," G/TBT/N/ARG/455")</f>
        <v xml:space="preserve"> G/TBT/N/ARG/455</v>
      </c>
      <c r="D148" s="6" t="s">
        <v>256</v>
      </c>
      <c r="E148" s="8" t="s">
        <v>257</v>
      </c>
      <c r="F148" s="8" t="s">
        <v>258</v>
      </c>
      <c r="G148" s="8" t="s">
        <v>259</v>
      </c>
      <c r="H148" s="6" t="s">
        <v>22</v>
      </c>
      <c r="I148" s="6" t="s">
        <v>260</v>
      </c>
      <c r="J148" s="6" t="s">
        <v>261</v>
      </c>
      <c r="K148" s="6" t="s">
        <v>146</v>
      </c>
      <c r="L148" s="6"/>
      <c r="M148" s="7">
        <v>45524</v>
      </c>
      <c r="N148" s="6" t="s">
        <v>24</v>
      </c>
      <c r="O148" s="8" t="s">
        <v>262</v>
      </c>
      <c r="P148" s="6" t="str">
        <f>HYPERLINK("https://docs.wto.org/imrd/directdoc.asp?DDFDocuments/t/G/TBTN24/ARG455.DOCX", "https://docs.wto.org/imrd/directdoc.asp?DDFDocuments/t/G/TBTN24/ARG455.DOCX")</f>
        <v>https://docs.wto.org/imrd/directdoc.asp?DDFDocuments/t/G/TBTN24/ARG455.DOCX</v>
      </c>
      <c r="Q148" s="6" t="str">
        <f>HYPERLINK("https://docs.wto.org/imrd/directdoc.asp?DDFDocuments/u/G/TBTN24/ARG455.DOCX", "https://docs.wto.org/imrd/directdoc.asp?DDFDocuments/u/G/TBTN24/ARG455.DOCX")</f>
        <v>https://docs.wto.org/imrd/directdoc.asp?DDFDocuments/u/G/TBTN24/ARG455.DOCX</v>
      </c>
      <c r="R148" s="6" t="str">
        <f>HYPERLINK("https://docs.wto.org/imrd/directdoc.asp?DDFDocuments/v/G/TBTN24/ARG455.DOCX", "https://docs.wto.org/imrd/directdoc.asp?DDFDocuments/v/G/TBTN24/ARG455.DOCX")</f>
        <v>https://docs.wto.org/imrd/directdoc.asp?DDFDocuments/v/G/TBTN24/ARG455.DOCX</v>
      </c>
    </row>
    <row r="149" spans="1:18" ht="60" customHeight="1" x14ac:dyDescent="0.25">
      <c r="A149" s="2" t="s">
        <v>917</v>
      </c>
      <c r="B149" s="7">
        <v>45457</v>
      </c>
      <c r="C149" s="6" t="str">
        <f>HYPERLINK("https://eping.wto.org/en/Search?viewData= G/TBT/N/CHL/683"," G/TBT/N/CHL/683")</f>
        <v xml:space="preserve"> G/TBT/N/CHL/683</v>
      </c>
      <c r="D149" s="6" t="s">
        <v>136</v>
      </c>
      <c r="E149" s="8" t="s">
        <v>486</v>
      </c>
      <c r="F149" s="8" t="s">
        <v>487</v>
      </c>
      <c r="G149" s="8" t="s">
        <v>488</v>
      </c>
      <c r="H149" s="6" t="s">
        <v>22</v>
      </c>
      <c r="I149" s="6" t="s">
        <v>22</v>
      </c>
      <c r="J149" s="6" t="s">
        <v>54</v>
      </c>
      <c r="K149" s="6" t="s">
        <v>22</v>
      </c>
      <c r="L149" s="6"/>
      <c r="M149" s="7">
        <v>45517</v>
      </c>
      <c r="N149" s="6" t="s">
        <v>24</v>
      </c>
      <c r="O149" s="8" t="s">
        <v>489</v>
      </c>
      <c r="P149" s="6" t="str">
        <f>HYPERLINK("https://docs.wto.org/imrd/directdoc.asp?DDFDocuments/t/G/TBTN24/CHL683.DOCX", "https://docs.wto.org/imrd/directdoc.asp?DDFDocuments/t/G/TBTN24/CHL683.DOCX")</f>
        <v>https://docs.wto.org/imrd/directdoc.asp?DDFDocuments/t/G/TBTN24/CHL683.DOCX</v>
      </c>
      <c r="Q149" s="6" t="str">
        <f>HYPERLINK("https://docs.wto.org/imrd/directdoc.asp?DDFDocuments/u/G/TBTN24/CHL683.DOCX", "https://docs.wto.org/imrd/directdoc.asp?DDFDocuments/u/G/TBTN24/CHL683.DOCX")</f>
        <v>https://docs.wto.org/imrd/directdoc.asp?DDFDocuments/u/G/TBTN24/CHL683.DOCX</v>
      </c>
      <c r="R149" s="6" t="str">
        <f>HYPERLINK("https://docs.wto.org/imrd/directdoc.asp?DDFDocuments/v/G/TBTN24/CHL683.DOCX", "https://docs.wto.org/imrd/directdoc.asp?DDFDocuments/v/G/TBTN24/CHL683.DOCX")</f>
        <v>https://docs.wto.org/imrd/directdoc.asp?DDFDocuments/v/G/TBTN24/CHL683.DOCX</v>
      </c>
    </row>
    <row r="150" spans="1:18" ht="60" customHeight="1" x14ac:dyDescent="0.25">
      <c r="A150" s="2" t="s">
        <v>873</v>
      </c>
      <c r="B150" s="7">
        <v>45467</v>
      </c>
      <c r="C150" s="6" t="str">
        <f>HYPERLINK("https://eping.wto.org/en/Search?viewData= G/TBT/N/FIN/89"," G/TBT/N/FIN/89")</f>
        <v xml:space="preserve"> G/TBT/N/FIN/89</v>
      </c>
      <c r="D150" s="6" t="s">
        <v>218</v>
      </c>
      <c r="E150" s="8" t="s">
        <v>219</v>
      </c>
      <c r="F150" s="8" t="s">
        <v>220</v>
      </c>
      <c r="G150" s="8" t="s">
        <v>221</v>
      </c>
      <c r="H150" s="6" t="s">
        <v>222</v>
      </c>
      <c r="I150" s="6" t="s">
        <v>223</v>
      </c>
      <c r="J150" s="6" t="s">
        <v>54</v>
      </c>
      <c r="K150" s="6" t="s">
        <v>146</v>
      </c>
      <c r="L150" s="6"/>
      <c r="M150" s="7">
        <v>45527</v>
      </c>
      <c r="N150" s="6" t="s">
        <v>24</v>
      </c>
      <c r="O150" s="8" t="s">
        <v>224</v>
      </c>
      <c r="P150" s="6" t="str">
        <f>HYPERLINK("https://docs.wto.org/imrd/directdoc.asp?DDFDocuments/t/G/TBTN24/FIN89.DOCX", "https://docs.wto.org/imrd/directdoc.asp?DDFDocuments/t/G/TBTN24/FIN89.DOCX")</f>
        <v>https://docs.wto.org/imrd/directdoc.asp?DDFDocuments/t/G/TBTN24/FIN89.DOCX</v>
      </c>
      <c r="Q150" s="6" t="str">
        <f>HYPERLINK("https://docs.wto.org/imrd/directdoc.asp?DDFDocuments/u/G/TBTN24/FIN89.DOCX", "https://docs.wto.org/imrd/directdoc.asp?DDFDocuments/u/G/TBTN24/FIN89.DOCX")</f>
        <v>https://docs.wto.org/imrd/directdoc.asp?DDFDocuments/u/G/TBTN24/FIN89.DOCX</v>
      </c>
      <c r="R150" s="6" t="str">
        <f>HYPERLINK("https://docs.wto.org/imrd/directdoc.asp?DDFDocuments/v/G/TBTN24/FIN89.DOCX", "https://docs.wto.org/imrd/directdoc.asp?DDFDocuments/v/G/TBTN24/FIN89.DOCX")</f>
        <v>https://docs.wto.org/imrd/directdoc.asp?DDFDocuments/v/G/TBTN24/FIN89.DOCX</v>
      </c>
    </row>
    <row r="151" spans="1:18" ht="60" customHeight="1" x14ac:dyDescent="0.25">
      <c r="A151" s="2" t="s">
        <v>873</v>
      </c>
      <c r="B151" s="7">
        <v>45467</v>
      </c>
      <c r="C151" s="6" t="str">
        <f>HYPERLINK("https://eping.wto.org/en/Search?viewData= G/TBT/N/FIN/88"," G/TBT/N/FIN/88")</f>
        <v xml:space="preserve"> G/TBT/N/FIN/88</v>
      </c>
      <c r="D151" s="6" t="s">
        <v>218</v>
      </c>
      <c r="E151" s="8" t="s">
        <v>225</v>
      </c>
      <c r="F151" s="8" t="s">
        <v>226</v>
      </c>
      <c r="G151" s="8" t="s">
        <v>221</v>
      </c>
      <c r="H151" s="6" t="s">
        <v>227</v>
      </c>
      <c r="I151" s="6" t="s">
        <v>223</v>
      </c>
      <c r="J151" s="6" t="s">
        <v>54</v>
      </c>
      <c r="K151" s="6" t="s">
        <v>146</v>
      </c>
      <c r="L151" s="6"/>
      <c r="M151" s="7">
        <v>45527</v>
      </c>
      <c r="N151" s="6" t="s">
        <v>24</v>
      </c>
      <c r="O151" s="8" t="s">
        <v>228</v>
      </c>
      <c r="P151" s="6" t="str">
        <f>HYPERLINK("https://docs.wto.org/imrd/directdoc.asp?DDFDocuments/t/G/TBTN24/FIN88.DOCX", "https://docs.wto.org/imrd/directdoc.asp?DDFDocuments/t/G/TBTN24/FIN88.DOCX")</f>
        <v>https://docs.wto.org/imrd/directdoc.asp?DDFDocuments/t/G/TBTN24/FIN88.DOCX</v>
      </c>
      <c r="Q151" s="6" t="str">
        <f>HYPERLINK("https://docs.wto.org/imrd/directdoc.asp?DDFDocuments/u/G/TBTN24/FIN88.DOCX", "https://docs.wto.org/imrd/directdoc.asp?DDFDocuments/u/G/TBTN24/FIN88.DOCX")</f>
        <v>https://docs.wto.org/imrd/directdoc.asp?DDFDocuments/u/G/TBTN24/FIN88.DOCX</v>
      </c>
      <c r="R151" s="6" t="str">
        <f>HYPERLINK("https://docs.wto.org/imrd/directdoc.asp?DDFDocuments/v/G/TBTN24/FIN88.DOCX", "https://docs.wto.org/imrd/directdoc.asp?DDFDocuments/v/G/TBTN24/FIN88.DOCX")</f>
        <v>https://docs.wto.org/imrd/directdoc.asp?DDFDocuments/v/G/TBTN24/FIN88.DOCX</v>
      </c>
    </row>
    <row r="152" spans="1:18" ht="60" customHeight="1" x14ac:dyDescent="0.25">
      <c r="A152" s="2" t="s">
        <v>906</v>
      </c>
      <c r="B152" s="7">
        <v>45461</v>
      </c>
      <c r="C152" s="6" t="str">
        <f>HYPERLINK("https://eping.wto.org/en/Search?viewData= G/TBT/N/ECU/537"," G/TBT/N/ECU/537")</f>
        <v xml:space="preserve"> G/TBT/N/ECU/537</v>
      </c>
      <c r="D152" s="6" t="s">
        <v>17</v>
      </c>
      <c r="E152" s="8" t="s">
        <v>416</v>
      </c>
      <c r="F152" s="8" t="s">
        <v>417</v>
      </c>
      <c r="G152" s="8" t="s">
        <v>418</v>
      </c>
      <c r="H152" s="6" t="s">
        <v>419</v>
      </c>
      <c r="I152" s="6" t="s">
        <v>420</v>
      </c>
      <c r="J152" s="6" t="s">
        <v>23</v>
      </c>
      <c r="K152" s="6" t="s">
        <v>22</v>
      </c>
      <c r="L152" s="6"/>
      <c r="M152" s="7">
        <v>45521</v>
      </c>
      <c r="N152" s="6" t="s">
        <v>24</v>
      </c>
      <c r="O152" s="8" t="s">
        <v>421</v>
      </c>
      <c r="P152" s="6" t="str">
        <f>HYPERLINK("https://docs.wto.org/imrd/directdoc.asp?DDFDocuments/t/G/TBTN24/ECU537.DOCX", "https://docs.wto.org/imrd/directdoc.asp?DDFDocuments/t/G/TBTN24/ECU537.DOCX")</f>
        <v>https://docs.wto.org/imrd/directdoc.asp?DDFDocuments/t/G/TBTN24/ECU537.DOCX</v>
      </c>
      <c r="Q152" s="6" t="str">
        <f>HYPERLINK("https://docs.wto.org/imrd/directdoc.asp?DDFDocuments/u/G/TBTN24/ECU537.DOCX", "https://docs.wto.org/imrd/directdoc.asp?DDFDocuments/u/G/TBTN24/ECU537.DOCX")</f>
        <v>https://docs.wto.org/imrd/directdoc.asp?DDFDocuments/u/G/TBTN24/ECU537.DOCX</v>
      </c>
      <c r="R152" s="6" t="str">
        <f>HYPERLINK("https://docs.wto.org/imrd/directdoc.asp?DDFDocuments/v/G/TBTN24/ECU537.DOCX", "https://docs.wto.org/imrd/directdoc.asp?DDFDocuments/v/G/TBTN24/ECU537.DOCX")</f>
        <v>https://docs.wto.org/imrd/directdoc.asp?DDFDocuments/v/G/TBTN24/ECU537.DOCX</v>
      </c>
    </row>
    <row r="153" spans="1:18" ht="60" customHeight="1" x14ac:dyDescent="0.25">
      <c r="A153" s="2" t="s">
        <v>955</v>
      </c>
      <c r="B153" s="7">
        <v>45450</v>
      </c>
      <c r="C153" s="6" t="str">
        <f>HYPERLINK("https://eping.wto.org/en/Search?viewData= G/TBT/N/KOR/1212"," G/TBT/N/KOR/1212")</f>
        <v xml:space="preserve"> G/TBT/N/KOR/1212</v>
      </c>
      <c r="D153" s="6" t="s">
        <v>185</v>
      </c>
      <c r="E153" s="8" t="s">
        <v>715</v>
      </c>
      <c r="F153" s="8" t="s">
        <v>716</v>
      </c>
      <c r="G153" s="8" t="s">
        <v>717</v>
      </c>
      <c r="H153" s="6" t="s">
        <v>718</v>
      </c>
      <c r="I153" s="6" t="s">
        <v>719</v>
      </c>
      <c r="J153" s="6" t="s">
        <v>114</v>
      </c>
      <c r="K153" s="6" t="s">
        <v>22</v>
      </c>
      <c r="L153" s="6"/>
      <c r="M153" s="7">
        <v>45510</v>
      </c>
      <c r="N153" s="6" t="s">
        <v>24</v>
      </c>
      <c r="O153" s="8" t="s">
        <v>720</v>
      </c>
      <c r="P153" s="6" t="str">
        <f>HYPERLINK("https://docs.wto.org/imrd/directdoc.asp?DDFDocuments/t/G/TBTN24/KOR1212.DOCX", "https://docs.wto.org/imrd/directdoc.asp?DDFDocuments/t/G/TBTN24/KOR1212.DOCX")</f>
        <v>https://docs.wto.org/imrd/directdoc.asp?DDFDocuments/t/G/TBTN24/KOR1212.DOCX</v>
      </c>
      <c r="Q153" s="6" t="str">
        <f>HYPERLINK("https://docs.wto.org/imrd/directdoc.asp?DDFDocuments/u/G/TBTN24/KOR1212.DOCX", "https://docs.wto.org/imrd/directdoc.asp?DDFDocuments/u/G/TBTN24/KOR1212.DOCX")</f>
        <v>https://docs.wto.org/imrd/directdoc.asp?DDFDocuments/u/G/TBTN24/KOR1212.DOCX</v>
      </c>
      <c r="R153" s="6" t="str">
        <f>HYPERLINK("https://docs.wto.org/imrd/directdoc.asp?DDFDocuments/v/G/TBTN24/KOR1212.DOCX", "https://docs.wto.org/imrd/directdoc.asp?DDFDocuments/v/G/TBTN24/KOR1212.DOCX")</f>
        <v>https://docs.wto.org/imrd/directdoc.asp?DDFDocuments/v/G/TBTN24/KOR1212.DOCX</v>
      </c>
    </row>
    <row r="154" spans="1:18" ht="60" customHeight="1" x14ac:dyDescent="0.25">
      <c r="A154" s="2" t="s">
        <v>915</v>
      </c>
      <c r="B154" s="7">
        <v>45457</v>
      </c>
      <c r="C154" s="6" t="str">
        <f>HYPERLINK("https://eping.wto.org/en/Search?viewData= G/TBT/N/USA/2126"," G/TBT/N/USA/2126")</f>
        <v xml:space="preserve"> G/TBT/N/USA/2126</v>
      </c>
      <c r="D154" s="6" t="s">
        <v>446</v>
      </c>
      <c r="E154" s="8" t="s">
        <v>470</v>
      </c>
      <c r="F154" s="8" t="s">
        <v>471</v>
      </c>
      <c r="G154" s="8" t="s">
        <v>472</v>
      </c>
      <c r="H154" s="6" t="s">
        <v>22</v>
      </c>
      <c r="I154" s="6" t="s">
        <v>473</v>
      </c>
      <c r="J154" s="6" t="s">
        <v>54</v>
      </c>
      <c r="K154" s="6" t="s">
        <v>22</v>
      </c>
      <c r="L154" s="6"/>
      <c r="M154" s="7">
        <v>45516</v>
      </c>
      <c r="N154" s="6" t="s">
        <v>24</v>
      </c>
      <c r="O154" s="8" t="s">
        <v>474</v>
      </c>
      <c r="P154" s="6" t="str">
        <f>HYPERLINK("https://docs.wto.org/imrd/directdoc.asp?DDFDocuments/t/G/TBTN24/USA2126.DOCX", "https://docs.wto.org/imrd/directdoc.asp?DDFDocuments/t/G/TBTN24/USA2126.DOCX")</f>
        <v>https://docs.wto.org/imrd/directdoc.asp?DDFDocuments/t/G/TBTN24/USA2126.DOCX</v>
      </c>
      <c r="Q154" s="6" t="str">
        <f>HYPERLINK("https://docs.wto.org/imrd/directdoc.asp?DDFDocuments/u/G/TBTN24/USA2126.DOCX", "https://docs.wto.org/imrd/directdoc.asp?DDFDocuments/u/G/TBTN24/USA2126.DOCX")</f>
        <v>https://docs.wto.org/imrd/directdoc.asp?DDFDocuments/u/G/TBTN24/USA2126.DOCX</v>
      </c>
      <c r="R154" s="6" t="str">
        <f>HYPERLINK("https://docs.wto.org/imrd/directdoc.asp?DDFDocuments/v/G/TBTN24/USA2126.DOCX", "https://docs.wto.org/imrd/directdoc.asp?DDFDocuments/v/G/TBTN24/USA2126.DOCX")</f>
        <v>https://docs.wto.org/imrd/directdoc.asp?DDFDocuments/v/G/TBTN24/USA2126.DOCX</v>
      </c>
    </row>
    <row r="155" spans="1:18" ht="60" customHeight="1" x14ac:dyDescent="0.25">
      <c r="A155" s="2" t="s">
        <v>865</v>
      </c>
      <c r="B155" s="7">
        <v>45469</v>
      </c>
      <c r="C155" s="6" t="str">
        <f>HYPERLINK("https://eping.wto.org/en/Search?viewData= G/TBT/N/CAN/726"," G/TBT/N/CAN/726")</f>
        <v xml:space="preserve"> G/TBT/N/CAN/726</v>
      </c>
      <c r="D155" s="6" t="s">
        <v>124</v>
      </c>
      <c r="E155" s="8" t="s">
        <v>161</v>
      </c>
      <c r="F155" s="8" t="s">
        <v>162</v>
      </c>
      <c r="G155" s="8" t="s">
        <v>163</v>
      </c>
      <c r="H155" s="6" t="s">
        <v>164</v>
      </c>
      <c r="I155" s="6" t="s">
        <v>165</v>
      </c>
      <c r="J155" s="6" t="s">
        <v>114</v>
      </c>
      <c r="K155" s="6" t="s">
        <v>22</v>
      </c>
      <c r="L155" s="6"/>
      <c r="M155" s="7">
        <v>45527</v>
      </c>
      <c r="N155" s="6" t="s">
        <v>24</v>
      </c>
      <c r="O155" s="8" t="s">
        <v>166</v>
      </c>
      <c r="P155" s="6" t="str">
        <f>HYPERLINK("https://docs.wto.org/imrd/directdoc.asp?DDFDocuments/t/G/TBTN24/CAN726.DOCX", "https://docs.wto.org/imrd/directdoc.asp?DDFDocuments/t/G/TBTN24/CAN726.DOCX")</f>
        <v>https://docs.wto.org/imrd/directdoc.asp?DDFDocuments/t/G/TBTN24/CAN726.DOCX</v>
      </c>
      <c r="Q155" s="6" t="str">
        <f>HYPERLINK("https://docs.wto.org/imrd/directdoc.asp?DDFDocuments/u/G/TBTN24/CAN726.DOCX", "https://docs.wto.org/imrd/directdoc.asp?DDFDocuments/u/G/TBTN24/CAN726.DOCX")</f>
        <v>https://docs.wto.org/imrd/directdoc.asp?DDFDocuments/u/G/TBTN24/CAN726.DOCX</v>
      </c>
      <c r="R155" s="6"/>
    </row>
    <row r="156" spans="1:18" ht="60" customHeight="1" x14ac:dyDescent="0.25">
      <c r="A156" s="2" t="s">
        <v>960</v>
      </c>
      <c r="B156" s="7">
        <v>45448</v>
      </c>
      <c r="C156" s="6" t="str">
        <f>HYPERLINK("https://eping.wto.org/en/Search?viewData= G/TBT/N/BDI/479, G/TBT/N/KEN/1627, G/TBT/N/RWA/1026, G/TBT/N/TZA/1136, G/TBT/N/UGA/1937"," G/TBT/N/BDI/479, G/TBT/N/KEN/1627, G/TBT/N/RWA/1026, G/TBT/N/TZA/1136, G/TBT/N/UGA/1937")</f>
        <v xml:space="preserve"> G/TBT/N/BDI/479, G/TBT/N/KEN/1627, G/TBT/N/RWA/1026, G/TBT/N/TZA/1136, G/TBT/N/UGA/1937</v>
      </c>
      <c r="D156" s="6" t="s">
        <v>56</v>
      </c>
      <c r="E156" s="8" t="s">
        <v>765</v>
      </c>
      <c r="F156" s="8" t="s">
        <v>766</v>
      </c>
      <c r="G156" s="8" t="s">
        <v>753</v>
      </c>
      <c r="H156" s="6" t="s">
        <v>22</v>
      </c>
      <c r="I156" s="6" t="s">
        <v>754</v>
      </c>
      <c r="J156" s="6" t="s">
        <v>767</v>
      </c>
      <c r="K156" s="6" t="s">
        <v>22</v>
      </c>
      <c r="L156" s="6"/>
      <c r="M156" s="7">
        <v>45508</v>
      </c>
      <c r="N156" s="6" t="s">
        <v>24</v>
      </c>
      <c r="O156" s="8" t="s">
        <v>768</v>
      </c>
      <c r="P156" s="6" t="str">
        <f>HYPERLINK("https://docs.wto.org/imrd/directdoc.asp?DDFDocuments/t/G/TBTN24/BDI479.DOCX", "https://docs.wto.org/imrd/directdoc.asp?DDFDocuments/t/G/TBTN24/BDI479.DOCX")</f>
        <v>https://docs.wto.org/imrd/directdoc.asp?DDFDocuments/t/G/TBTN24/BDI479.DOCX</v>
      </c>
      <c r="Q156" s="6" t="str">
        <f>HYPERLINK("https://docs.wto.org/imrd/directdoc.asp?DDFDocuments/u/G/TBTN24/BDI479.DOCX", "https://docs.wto.org/imrd/directdoc.asp?DDFDocuments/u/G/TBTN24/BDI479.DOCX")</f>
        <v>https://docs.wto.org/imrd/directdoc.asp?DDFDocuments/u/G/TBTN24/BDI479.DOCX</v>
      </c>
      <c r="R156" s="6" t="str">
        <f>HYPERLINK("https://docs.wto.org/imrd/directdoc.asp?DDFDocuments/v/G/TBTN24/BDI479.DOCX", "https://docs.wto.org/imrd/directdoc.asp?DDFDocuments/v/G/TBTN24/BDI479.DOCX")</f>
        <v>https://docs.wto.org/imrd/directdoc.asp?DDFDocuments/v/G/TBTN24/BDI479.DOCX</v>
      </c>
    </row>
    <row r="157" spans="1:18" ht="60" customHeight="1" x14ac:dyDescent="0.25">
      <c r="A157" s="2" t="s">
        <v>960</v>
      </c>
      <c r="B157" s="7">
        <v>45448</v>
      </c>
      <c r="C157" s="6" t="str">
        <f>HYPERLINK("https://eping.wto.org/en/Search?viewData= G/TBT/N/BDI/481, G/TBT/N/KEN/1629, G/TBT/N/RWA/1028, G/TBT/N/TZA/1138, G/TBT/N/UGA/1939"," G/TBT/N/BDI/481, G/TBT/N/KEN/1629, G/TBT/N/RWA/1028, G/TBT/N/TZA/1138, G/TBT/N/UGA/1939")</f>
        <v xml:space="preserve"> G/TBT/N/BDI/481, G/TBT/N/KEN/1629, G/TBT/N/RWA/1028, G/TBT/N/TZA/1138, G/TBT/N/UGA/1939</v>
      </c>
      <c r="D157" s="6" t="s">
        <v>65</v>
      </c>
      <c r="E157" s="8" t="s">
        <v>751</v>
      </c>
      <c r="F157" s="8" t="s">
        <v>752</v>
      </c>
      <c r="G157" s="8" t="s">
        <v>753</v>
      </c>
      <c r="H157" s="6" t="s">
        <v>22</v>
      </c>
      <c r="I157" s="6" t="s">
        <v>754</v>
      </c>
      <c r="J157" s="6" t="s">
        <v>755</v>
      </c>
      <c r="K157" s="6" t="s">
        <v>22</v>
      </c>
      <c r="L157" s="6"/>
      <c r="M157" s="7">
        <v>45508</v>
      </c>
      <c r="N157" s="6" t="s">
        <v>24</v>
      </c>
      <c r="O157" s="8" t="s">
        <v>756</v>
      </c>
      <c r="P157" s="6" t="str">
        <f>HYPERLINK("https://docs.wto.org/imrd/directdoc.asp?DDFDocuments/t/G/TBTN24/BDI481.DOCX", "https://docs.wto.org/imrd/directdoc.asp?DDFDocuments/t/G/TBTN24/BDI481.DOCX")</f>
        <v>https://docs.wto.org/imrd/directdoc.asp?DDFDocuments/t/G/TBTN24/BDI481.DOCX</v>
      </c>
      <c r="Q157" s="6" t="str">
        <f>HYPERLINK("https://docs.wto.org/imrd/directdoc.asp?DDFDocuments/u/G/TBTN24/BDI481.DOCX", "https://docs.wto.org/imrd/directdoc.asp?DDFDocuments/u/G/TBTN24/BDI481.DOCX")</f>
        <v>https://docs.wto.org/imrd/directdoc.asp?DDFDocuments/u/G/TBTN24/BDI481.DOCX</v>
      </c>
      <c r="R157" s="6" t="str">
        <f>HYPERLINK("https://docs.wto.org/imrd/directdoc.asp?DDFDocuments/v/G/TBTN24/BDI481.DOCX", "https://docs.wto.org/imrd/directdoc.asp?DDFDocuments/v/G/TBTN24/BDI481.DOCX")</f>
        <v>https://docs.wto.org/imrd/directdoc.asp?DDFDocuments/v/G/TBTN24/BDI481.DOCX</v>
      </c>
    </row>
    <row r="158" spans="1:18" ht="60" customHeight="1" x14ac:dyDescent="0.25">
      <c r="A158" s="2" t="s">
        <v>960</v>
      </c>
      <c r="B158" s="7">
        <v>45448</v>
      </c>
      <c r="C158" s="6" t="str">
        <f>HYPERLINK("https://eping.wto.org/en/Search?viewData= G/TBT/N/BDI/481, G/TBT/N/KEN/1629, G/TBT/N/RWA/1028, G/TBT/N/TZA/1138, G/TBT/N/UGA/1939"," G/TBT/N/BDI/481, G/TBT/N/KEN/1629, G/TBT/N/RWA/1028, G/TBT/N/TZA/1138, G/TBT/N/UGA/1939")</f>
        <v xml:space="preserve"> G/TBT/N/BDI/481, G/TBT/N/KEN/1629, G/TBT/N/RWA/1028, G/TBT/N/TZA/1138, G/TBT/N/UGA/1939</v>
      </c>
      <c r="D158" s="6" t="s">
        <v>56</v>
      </c>
      <c r="E158" s="8" t="s">
        <v>751</v>
      </c>
      <c r="F158" s="8" t="s">
        <v>752</v>
      </c>
      <c r="G158" s="8" t="s">
        <v>753</v>
      </c>
      <c r="H158" s="6" t="s">
        <v>22</v>
      </c>
      <c r="I158" s="6" t="s">
        <v>754</v>
      </c>
      <c r="J158" s="6" t="s">
        <v>755</v>
      </c>
      <c r="K158" s="6" t="s">
        <v>22</v>
      </c>
      <c r="L158" s="6"/>
      <c r="M158" s="7">
        <v>45508</v>
      </c>
      <c r="N158" s="6" t="s">
        <v>24</v>
      </c>
      <c r="O158" s="8" t="s">
        <v>756</v>
      </c>
      <c r="P158" s="6" t="str">
        <f>HYPERLINK("https://docs.wto.org/imrd/directdoc.asp?DDFDocuments/t/G/TBTN24/BDI481.DOCX", "https://docs.wto.org/imrd/directdoc.asp?DDFDocuments/t/G/TBTN24/BDI481.DOCX")</f>
        <v>https://docs.wto.org/imrd/directdoc.asp?DDFDocuments/t/G/TBTN24/BDI481.DOCX</v>
      </c>
      <c r="Q158" s="6" t="str">
        <f>HYPERLINK("https://docs.wto.org/imrd/directdoc.asp?DDFDocuments/u/G/TBTN24/BDI481.DOCX", "https://docs.wto.org/imrd/directdoc.asp?DDFDocuments/u/G/TBTN24/BDI481.DOCX")</f>
        <v>https://docs.wto.org/imrd/directdoc.asp?DDFDocuments/u/G/TBTN24/BDI481.DOCX</v>
      </c>
      <c r="R158" s="6" t="str">
        <f>HYPERLINK("https://docs.wto.org/imrd/directdoc.asp?DDFDocuments/v/G/TBTN24/BDI481.DOCX", "https://docs.wto.org/imrd/directdoc.asp?DDFDocuments/v/G/TBTN24/BDI481.DOCX")</f>
        <v>https://docs.wto.org/imrd/directdoc.asp?DDFDocuments/v/G/TBTN24/BDI481.DOCX</v>
      </c>
    </row>
    <row r="159" spans="1:18" ht="60" customHeight="1" x14ac:dyDescent="0.25">
      <c r="A159" s="2" t="s">
        <v>960</v>
      </c>
      <c r="B159" s="7">
        <v>45448</v>
      </c>
      <c r="C159" s="6" t="str">
        <f>HYPERLINK("https://eping.wto.org/en/Search?viewData= G/TBT/N/BDI/482, G/TBT/N/KEN/1630, G/TBT/N/RWA/1029, G/TBT/N/TZA/1139, G/TBT/N/UGA/1940"," G/TBT/N/BDI/482, G/TBT/N/KEN/1630, G/TBT/N/RWA/1029, G/TBT/N/TZA/1139, G/TBT/N/UGA/1940")</f>
        <v xml:space="preserve"> G/TBT/N/BDI/482, G/TBT/N/KEN/1630, G/TBT/N/RWA/1029, G/TBT/N/TZA/1139, G/TBT/N/UGA/1940</v>
      </c>
      <c r="D159" s="6" t="s">
        <v>86</v>
      </c>
      <c r="E159" s="8" t="s">
        <v>762</v>
      </c>
      <c r="F159" s="8" t="s">
        <v>763</v>
      </c>
      <c r="G159" s="8" t="s">
        <v>753</v>
      </c>
      <c r="H159" s="6" t="s">
        <v>22</v>
      </c>
      <c r="I159" s="6" t="s">
        <v>754</v>
      </c>
      <c r="J159" s="6" t="s">
        <v>755</v>
      </c>
      <c r="K159" s="6" t="s">
        <v>22</v>
      </c>
      <c r="L159" s="6"/>
      <c r="M159" s="7">
        <v>45508</v>
      </c>
      <c r="N159" s="6" t="s">
        <v>24</v>
      </c>
      <c r="O159" s="8" t="s">
        <v>764</v>
      </c>
      <c r="P159" s="6" t="str">
        <f>HYPERLINK("https://docs.wto.org/imrd/directdoc.asp?DDFDocuments/t/G/TBTN24/BDI482.DOCX", "https://docs.wto.org/imrd/directdoc.asp?DDFDocuments/t/G/TBTN24/BDI482.DOCX")</f>
        <v>https://docs.wto.org/imrd/directdoc.asp?DDFDocuments/t/G/TBTN24/BDI482.DOCX</v>
      </c>
      <c r="Q159" s="6" t="str">
        <f>HYPERLINK("https://docs.wto.org/imrd/directdoc.asp?DDFDocuments/u/G/TBTN24/BDI482.DOCX", "https://docs.wto.org/imrd/directdoc.asp?DDFDocuments/u/G/TBTN24/BDI482.DOCX")</f>
        <v>https://docs.wto.org/imrd/directdoc.asp?DDFDocuments/u/G/TBTN24/BDI482.DOCX</v>
      </c>
      <c r="R159" s="6" t="str">
        <f>HYPERLINK("https://docs.wto.org/imrd/directdoc.asp?DDFDocuments/v/G/TBTN24/BDI482.DOCX", "https://docs.wto.org/imrd/directdoc.asp?DDFDocuments/v/G/TBTN24/BDI482.DOCX")</f>
        <v>https://docs.wto.org/imrd/directdoc.asp?DDFDocuments/v/G/TBTN24/BDI482.DOCX</v>
      </c>
    </row>
    <row r="160" spans="1:18" ht="60" customHeight="1" x14ac:dyDescent="0.25">
      <c r="A160" s="2" t="s">
        <v>960</v>
      </c>
      <c r="B160" s="7">
        <v>45448</v>
      </c>
      <c r="C160" s="6" t="str">
        <f>HYPERLINK("https://eping.wto.org/en/Search?viewData= G/TBT/N/BDI/482, G/TBT/N/KEN/1630, G/TBT/N/RWA/1029, G/TBT/N/TZA/1139, G/TBT/N/UGA/1940"," G/TBT/N/BDI/482, G/TBT/N/KEN/1630, G/TBT/N/RWA/1029, G/TBT/N/TZA/1139, G/TBT/N/UGA/1940")</f>
        <v xml:space="preserve"> G/TBT/N/BDI/482, G/TBT/N/KEN/1630, G/TBT/N/RWA/1029, G/TBT/N/TZA/1139, G/TBT/N/UGA/1940</v>
      </c>
      <c r="D160" s="6" t="s">
        <v>65</v>
      </c>
      <c r="E160" s="8" t="s">
        <v>762</v>
      </c>
      <c r="F160" s="8" t="s">
        <v>763</v>
      </c>
      <c r="G160" s="8" t="s">
        <v>753</v>
      </c>
      <c r="H160" s="6" t="s">
        <v>22</v>
      </c>
      <c r="I160" s="6" t="s">
        <v>754</v>
      </c>
      <c r="J160" s="6" t="s">
        <v>755</v>
      </c>
      <c r="K160" s="6" t="s">
        <v>22</v>
      </c>
      <c r="L160" s="6"/>
      <c r="M160" s="7">
        <v>45508</v>
      </c>
      <c r="N160" s="6" t="s">
        <v>24</v>
      </c>
      <c r="O160" s="8" t="s">
        <v>764</v>
      </c>
      <c r="P160" s="6" t="str">
        <f>HYPERLINK("https://docs.wto.org/imrd/directdoc.asp?DDFDocuments/t/G/TBTN24/BDI482.DOCX", "https://docs.wto.org/imrd/directdoc.asp?DDFDocuments/t/G/TBTN24/BDI482.DOCX")</f>
        <v>https://docs.wto.org/imrd/directdoc.asp?DDFDocuments/t/G/TBTN24/BDI482.DOCX</v>
      </c>
      <c r="Q160" s="6" t="str">
        <f>HYPERLINK("https://docs.wto.org/imrd/directdoc.asp?DDFDocuments/u/G/TBTN24/BDI482.DOCX", "https://docs.wto.org/imrd/directdoc.asp?DDFDocuments/u/G/TBTN24/BDI482.DOCX")</f>
        <v>https://docs.wto.org/imrd/directdoc.asp?DDFDocuments/u/G/TBTN24/BDI482.DOCX</v>
      </c>
      <c r="R160" s="6" t="str">
        <f>HYPERLINK("https://docs.wto.org/imrd/directdoc.asp?DDFDocuments/v/G/TBTN24/BDI482.DOCX", "https://docs.wto.org/imrd/directdoc.asp?DDFDocuments/v/G/TBTN24/BDI482.DOCX")</f>
        <v>https://docs.wto.org/imrd/directdoc.asp?DDFDocuments/v/G/TBTN24/BDI482.DOCX</v>
      </c>
    </row>
    <row r="161" spans="1:18" ht="60" customHeight="1" x14ac:dyDescent="0.25">
      <c r="A161" s="2" t="s">
        <v>960</v>
      </c>
      <c r="B161" s="7">
        <v>45448</v>
      </c>
      <c r="C161" s="6" t="str">
        <f>HYPERLINK("https://eping.wto.org/en/Search?viewData= G/TBT/N/BDI/479, G/TBT/N/KEN/1627, G/TBT/N/RWA/1026, G/TBT/N/TZA/1136, G/TBT/N/UGA/1937"," G/TBT/N/BDI/479, G/TBT/N/KEN/1627, G/TBT/N/RWA/1026, G/TBT/N/TZA/1136, G/TBT/N/UGA/1937")</f>
        <v xml:space="preserve"> G/TBT/N/BDI/479, G/TBT/N/KEN/1627, G/TBT/N/RWA/1026, G/TBT/N/TZA/1136, G/TBT/N/UGA/1937</v>
      </c>
      <c r="D161" s="6" t="s">
        <v>86</v>
      </c>
      <c r="E161" s="8" t="s">
        <v>765</v>
      </c>
      <c r="F161" s="8" t="s">
        <v>766</v>
      </c>
      <c r="G161" s="8" t="s">
        <v>753</v>
      </c>
      <c r="H161" s="6" t="s">
        <v>22</v>
      </c>
      <c r="I161" s="6" t="s">
        <v>754</v>
      </c>
      <c r="J161" s="6" t="s">
        <v>767</v>
      </c>
      <c r="K161" s="6" t="s">
        <v>22</v>
      </c>
      <c r="L161" s="6"/>
      <c r="M161" s="7">
        <v>45508</v>
      </c>
      <c r="N161" s="6" t="s">
        <v>24</v>
      </c>
      <c r="O161" s="8" t="s">
        <v>768</v>
      </c>
      <c r="P161" s="6" t="str">
        <f>HYPERLINK("https://docs.wto.org/imrd/directdoc.asp?DDFDocuments/t/G/TBTN24/BDI479.DOCX", "https://docs.wto.org/imrd/directdoc.asp?DDFDocuments/t/G/TBTN24/BDI479.DOCX")</f>
        <v>https://docs.wto.org/imrd/directdoc.asp?DDFDocuments/t/G/TBTN24/BDI479.DOCX</v>
      </c>
      <c r="Q161" s="6" t="str">
        <f>HYPERLINK("https://docs.wto.org/imrd/directdoc.asp?DDFDocuments/u/G/TBTN24/BDI479.DOCX", "https://docs.wto.org/imrd/directdoc.asp?DDFDocuments/u/G/TBTN24/BDI479.DOCX")</f>
        <v>https://docs.wto.org/imrd/directdoc.asp?DDFDocuments/u/G/TBTN24/BDI479.DOCX</v>
      </c>
      <c r="R161" s="6" t="str">
        <f>HYPERLINK("https://docs.wto.org/imrd/directdoc.asp?DDFDocuments/v/G/TBTN24/BDI479.DOCX", "https://docs.wto.org/imrd/directdoc.asp?DDFDocuments/v/G/TBTN24/BDI479.DOCX")</f>
        <v>https://docs.wto.org/imrd/directdoc.asp?DDFDocuments/v/G/TBTN24/BDI479.DOCX</v>
      </c>
    </row>
    <row r="162" spans="1:18" ht="60" customHeight="1" x14ac:dyDescent="0.25">
      <c r="A162" s="2" t="s">
        <v>960</v>
      </c>
      <c r="B162" s="7">
        <v>45448</v>
      </c>
      <c r="C162" s="6" t="str">
        <f>HYPERLINK("https://eping.wto.org/en/Search?viewData= G/TBT/N/BDI/480, G/TBT/N/KEN/1628, G/TBT/N/RWA/1027, G/TBT/N/TZA/1137, G/TBT/N/UGA/1938"," G/TBT/N/BDI/480, G/TBT/N/KEN/1628, G/TBT/N/RWA/1027, G/TBT/N/TZA/1137, G/TBT/N/UGA/1938")</f>
        <v xml:space="preserve"> G/TBT/N/BDI/480, G/TBT/N/KEN/1628, G/TBT/N/RWA/1027, G/TBT/N/TZA/1137, G/TBT/N/UGA/1938</v>
      </c>
      <c r="D162" s="6" t="s">
        <v>86</v>
      </c>
      <c r="E162" s="8" t="s">
        <v>769</v>
      </c>
      <c r="F162" s="8" t="s">
        <v>770</v>
      </c>
      <c r="G162" s="8" t="s">
        <v>753</v>
      </c>
      <c r="H162" s="6" t="s">
        <v>22</v>
      </c>
      <c r="I162" s="6" t="s">
        <v>754</v>
      </c>
      <c r="J162" s="6" t="s">
        <v>755</v>
      </c>
      <c r="K162" s="6" t="s">
        <v>22</v>
      </c>
      <c r="L162" s="6"/>
      <c r="M162" s="7">
        <v>45508</v>
      </c>
      <c r="N162" s="6" t="s">
        <v>24</v>
      </c>
      <c r="O162" s="8" t="s">
        <v>771</v>
      </c>
      <c r="P162" s="6" t="str">
        <f>HYPERLINK("https://docs.wto.org/imrd/directdoc.asp?DDFDocuments/t/G/TBTN24/BDI480.DOCX", "https://docs.wto.org/imrd/directdoc.asp?DDFDocuments/t/G/TBTN24/BDI480.DOCX")</f>
        <v>https://docs.wto.org/imrd/directdoc.asp?DDFDocuments/t/G/TBTN24/BDI480.DOCX</v>
      </c>
      <c r="Q162" s="6" t="str">
        <f>HYPERLINK("https://docs.wto.org/imrd/directdoc.asp?DDFDocuments/u/G/TBTN24/BDI480.DOCX", "https://docs.wto.org/imrd/directdoc.asp?DDFDocuments/u/G/TBTN24/BDI480.DOCX")</f>
        <v>https://docs.wto.org/imrd/directdoc.asp?DDFDocuments/u/G/TBTN24/BDI480.DOCX</v>
      </c>
      <c r="R162" s="6" t="str">
        <f>HYPERLINK("https://docs.wto.org/imrd/directdoc.asp?DDFDocuments/v/G/TBTN24/BDI480.DOCX", "https://docs.wto.org/imrd/directdoc.asp?DDFDocuments/v/G/TBTN24/BDI480.DOCX")</f>
        <v>https://docs.wto.org/imrd/directdoc.asp?DDFDocuments/v/G/TBTN24/BDI480.DOCX</v>
      </c>
    </row>
    <row r="163" spans="1:18" ht="60" customHeight="1" x14ac:dyDescent="0.25">
      <c r="A163" s="2" t="s">
        <v>960</v>
      </c>
      <c r="B163" s="7">
        <v>45448</v>
      </c>
      <c r="C163" s="6" t="str">
        <f>HYPERLINK("https://eping.wto.org/en/Search?viewData= G/TBT/N/BDI/482, G/TBT/N/KEN/1630, G/TBT/N/RWA/1029, G/TBT/N/TZA/1139, G/TBT/N/UGA/1940"," G/TBT/N/BDI/482, G/TBT/N/KEN/1630, G/TBT/N/RWA/1029, G/TBT/N/TZA/1139, G/TBT/N/UGA/1940")</f>
        <v xml:space="preserve"> G/TBT/N/BDI/482, G/TBT/N/KEN/1630, G/TBT/N/RWA/1029, G/TBT/N/TZA/1139, G/TBT/N/UGA/1940</v>
      </c>
      <c r="D163" s="6" t="s">
        <v>79</v>
      </c>
      <c r="E163" s="8" t="s">
        <v>762</v>
      </c>
      <c r="F163" s="8" t="s">
        <v>763</v>
      </c>
      <c r="G163" s="8" t="s">
        <v>753</v>
      </c>
      <c r="H163" s="6" t="s">
        <v>22</v>
      </c>
      <c r="I163" s="6" t="s">
        <v>754</v>
      </c>
      <c r="J163" s="6" t="s">
        <v>755</v>
      </c>
      <c r="K163" s="6" t="s">
        <v>22</v>
      </c>
      <c r="L163" s="6"/>
      <c r="M163" s="7">
        <v>45508</v>
      </c>
      <c r="N163" s="6" t="s">
        <v>24</v>
      </c>
      <c r="O163" s="8" t="s">
        <v>764</v>
      </c>
      <c r="P163" s="6" t="str">
        <f>HYPERLINK("https://docs.wto.org/imrd/directdoc.asp?DDFDocuments/t/G/TBTN24/BDI482.DOCX", "https://docs.wto.org/imrd/directdoc.asp?DDFDocuments/t/G/TBTN24/BDI482.DOCX")</f>
        <v>https://docs.wto.org/imrd/directdoc.asp?DDFDocuments/t/G/TBTN24/BDI482.DOCX</v>
      </c>
      <c r="Q163" s="6" t="str">
        <f>HYPERLINK("https://docs.wto.org/imrd/directdoc.asp?DDFDocuments/u/G/TBTN24/BDI482.DOCX", "https://docs.wto.org/imrd/directdoc.asp?DDFDocuments/u/G/TBTN24/BDI482.DOCX")</f>
        <v>https://docs.wto.org/imrd/directdoc.asp?DDFDocuments/u/G/TBTN24/BDI482.DOCX</v>
      </c>
      <c r="R163" s="6" t="str">
        <f>HYPERLINK("https://docs.wto.org/imrd/directdoc.asp?DDFDocuments/v/G/TBTN24/BDI482.DOCX", "https://docs.wto.org/imrd/directdoc.asp?DDFDocuments/v/G/TBTN24/BDI482.DOCX")</f>
        <v>https://docs.wto.org/imrd/directdoc.asp?DDFDocuments/v/G/TBTN24/BDI482.DOCX</v>
      </c>
    </row>
    <row r="164" spans="1:18" ht="60" customHeight="1" x14ac:dyDescent="0.25">
      <c r="A164" s="2" t="s">
        <v>960</v>
      </c>
      <c r="B164" s="7">
        <v>45448</v>
      </c>
      <c r="C164" s="6" t="str">
        <f>HYPERLINK("https://eping.wto.org/en/Search?viewData= G/TBT/N/BDI/479, G/TBT/N/KEN/1627, G/TBT/N/RWA/1026, G/TBT/N/TZA/1136, G/TBT/N/UGA/1937"," G/TBT/N/BDI/479, G/TBT/N/KEN/1627, G/TBT/N/RWA/1026, G/TBT/N/TZA/1136, G/TBT/N/UGA/1937")</f>
        <v xml:space="preserve"> G/TBT/N/BDI/479, G/TBT/N/KEN/1627, G/TBT/N/RWA/1026, G/TBT/N/TZA/1136, G/TBT/N/UGA/1937</v>
      </c>
      <c r="D164" s="6" t="s">
        <v>80</v>
      </c>
      <c r="E164" s="8" t="s">
        <v>765</v>
      </c>
      <c r="F164" s="8" t="s">
        <v>766</v>
      </c>
      <c r="G164" s="8" t="s">
        <v>753</v>
      </c>
      <c r="H164" s="6" t="s">
        <v>22</v>
      </c>
      <c r="I164" s="6" t="s">
        <v>754</v>
      </c>
      <c r="J164" s="6" t="s">
        <v>767</v>
      </c>
      <c r="K164" s="6" t="s">
        <v>22</v>
      </c>
      <c r="L164" s="6"/>
      <c r="M164" s="7">
        <v>45508</v>
      </c>
      <c r="N164" s="6" t="s">
        <v>24</v>
      </c>
      <c r="O164" s="8" t="s">
        <v>768</v>
      </c>
      <c r="P164" s="6" t="str">
        <f>HYPERLINK("https://docs.wto.org/imrd/directdoc.asp?DDFDocuments/t/G/TBTN24/BDI479.DOCX", "https://docs.wto.org/imrd/directdoc.asp?DDFDocuments/t/G/TBTN24/BDI479.DOCX")</f>
        <v>https://docs.wto.org/imrd/directdoc.asp?DDFDocuments/t/G/TBTN24/BDI479.DOCX</v>
      </c>
      <c r="Q164" s="6" t="str">
        <f>HYPERLINK("https://docs.wto.org/imrd/directdoc.asp?DDFDocuments/u/G/TBTN24/BDI479.DOCX", "https://docs.wto.org/imrd/directdoc.asp?DDFDocuments/u/G/TBTN24/BDI479.DOCX")</f>
        <v>https://docs.wto.org/imrd/directdoc.asp?DDFDocuments/u/G/TBTN24/BDI479.DOCX</v>
      </c>
      <c r="R164" s="6" t="str">
        <f>HYPERLINK("https://docs.wto.org/imrd/directdoc.asp?DDFDocuments/v/G/TBTN24/BDI479.DOCX", "https://docs.wto.org/imrd/directdoc.asp?DDFDocuments/v/G/TBTN24/BDI479.DOCX")</f>
        <v>https://docs.wto.org/imrd/directdoc.asp?DDFDocuments/v/G/TBTN24/BDI479.DOCX</v>
      </c>
    </row>
    <row r="165" spans="1:18" ht="60" customHeight="1" x14ac:dyDescent="0.25">
      <c r="A165" s="2" t="s">
        <v>960</v>
      </c>
      <c r="B165" s="7">
        <v>45448</v>
      </c>
      <c r="C165" s="6" t="str">
        <f>HYPERLINK("https://eping.wto.org/en/Search?viewData= G/TBT/N/BDI/479, G/TBT/N/KEN/1627, G/TBT/N/RWA/1026, G/TBT/N/TZA/1136, G/TBT/N/UGA/1937"," G/TBT/N/BDI/479, G/TBT/N/KEN/1627, G/TBT/N/RWA/1026, G/TBT/N/TZA/1136, G/TBT/N/UGA/1937")</f>
        <v xml:space="preserve"> G/TBT/N/BDI/479, G/TBT/N/KEN/1627, G/TBT/N/RWA/1026, G/TBT/N/TZA/1136, G/TBT/N/UGA/1937</v>
      </c>
      <c r="D165" s="6" t="s">
        <v>65</v>
      </c>
      <c r="E165" s="8" t="s">
        <v>765</v>
      </c>
      <c r="F165" s="8" t="s">
        <v>766</v>
      </c>
      <c r="G165" s="8" t="s">
        <v>753</v>
      </c>
      <c r="H165" s="6" t="s">
        <v>22</v>
      </c>
      <c r="I165" s="6" t="s">
        <v>754</v>
      </c>
      <c r="J165" s="6" t="s">
        <v>767</v>
      </c>
      <c r="K165" s="6" t="s">
        <v>22</v>
      </c>
      <c r="L165" s="6"/>
      <c r="M165" s="7">
        <v>45508</v>
      </c>
      <c r="N165" s="6" t="s">
        <v>24</v>
      </c>
      <c r="O165" s="8" t="s">
        <v>768</v>
      </c>
      <c r="P165" s="6" t="str">
        <f>HYPERLINK("https://docs.wto.org/imrd/directdoc.asp?DDFDocuments/t/G/TBTN24/BDI479.DOCX", "https://docs.wto.org/imrd/directdoc.asp?DDFDocuments/t/G/TBTN24/BDI479.DOCX")</f>
        <v>https://docs.wto.org/imrd/directdoc.asp?DDFDocuments/t/G/TBTN24/BDI479.DOCX</v>
      </c>
      <c r="Q165" s="6" t="str">
        <f>HYPERLINK("https://docs.wto.org/imrd/directdoc.asp?DDFDocuments/u/G/TBTN24/BDI479.DOCX", "https://docs.wto.org/imrd/directdoc.asp?DDFDocuments/u/G/TBTN24/BDI479.DOCX")</f>
        <v>https://docs.wto.org/imrd/directdoc.asp?DDFDocuments/u/G/TBTN24/BDI479.DOCX</v>
      </c>
      <c r="R165" s="6" t="str">
        <f>HYPERLINK("https://docs.wto.org/imrd/directdoc.asp?DDFDocuments/v/G/TBTN24/BDI479.DOCX", "https://docs.wto.org/imrd/directdoc.asp?DDFDocuments/v/G/TBTN24/BDI479.DOCX")</f>
        <v>https://docs.wto.org/imrd/directdoc.asp?DDFDocuments/v/G/TBTN24/BDI479.DOCX</v>
      </c>
    </row>
    <row r="166" spans="1:18" ht="60" customHeight="1" x14ac:dyDescent="0.25">
      <c r="A166" s="2" t="s">
        <v>960</v>
      </c>
      <c r="B166" s="7">
        <v>45448</v>
      </c>
      <c r="C166" s="6" t="str">
        <f>HYPERLINK("https://eping.wto.org/en/Search?viewData= G/TBT/N/BDI/481, G/TBT/N/KEN/1629, G/TBT/N/RWA/1028, G/TBT/N/TZA/1138, G/TBT/N/UGA/1939"," G/TBT/N/BDI/481, G/TBT/N/KEN/1629, G/TBT/N/RWA/1028, G/TBT/N/TZA/1138, G/TBT/N/UGA/1939")</f>
        <v xml:space="preserve"> G/TBT/N/BDI/481, G/TBT/N/KEN/1629, G/TBT/N/RWA/1028, G/TBT/N/TZA/1138, G/TBT/N/UGA/1939</v>
      </c>
      <c r="D166" s="6" t="s">
        <v>86</v>
      </c>
      <c r="E166" s="8" t="s">
        <v>751</v>
      </c>
      <c r="F166" s="8" t="s">
        <v>752</v>
      </c>
      <c r="G166" s="8" t="s">
        <v>753</v>
      </c>
      <c r="H166" s="6" t="s">
        <v>22</v>
      </c>
      <c r="I166" s="6" t="s">
        <v>754</v>
      </c>
      <c r="J166" s="6" t="s">
        <v>755</v>
      </c>
      <c r="K166" s="6" t="s">
        <v>22</v>
      </c>
      <c r="L166" s="6"/>
      <c r="M166" s="7">
        <v>45508</v>
      </c>
      <c r="N166" s="6" t="s">
        <v>24</v>
      </c>
      <c r="O166" s="8" t="s">
        <v>756</v>
      </c>
      <c r="P166" s="6" t="str">
        <f>HYPERLINK("https://docs.wto.org/imrd/directdoc.asp?DDFDocuments/t/G/TBTN24/BDI481.DOCX", "https://docs.wto.org/imrd/directdoc.asp?DDFDocuments/t/G/TBTN24/BDI481.DOCX")</f>
        <v>https://docs.wto.org/imrd/directdoc.asp?DDFDocuments/t/G/TBTN24/BDI481.DOCX</v>
      </c>
      <c r="Q166" s="6" t="str">
        <f>HYPERLINK("https://docs.wto.org/imrd/directdoc.asp?DDFDocuments/u/G/TBTN24/BDI481.DOCX", "https://docs.wto.org/imrd/directdoc.asp?DDFDocuments/u/G/TBTN24/BDI481.DOCX")</f>
        <v>https://docs.wto.org/imrd/directdoc.asp?DDFDocuments/u/G/TBTN24/BDI481.DOCX</v>
      </c>
      <c r="R166" s="6" t="str">
        <f>HYPERLINK("https://docs.wto.org/imrd/directdoc.asp?DDFDocuments/v/G/TBTN24/BDI481.DOCX", "https://docs.wto.org/imrd/directdoc.asp?DDFDocuments/v/G/TBTN24/BDI481.DOCX")</f>
        <v>https://docs.wto.org/imrd/directdoc.asp?DDFDocuments/v/G/TBTN24/BDI481.DOCX</v>
      </c>
    </row>
    <row r="167" spans="1:18" ht="60" customHeight="1" x14ac:dyDescent="0.25">
      <c r="A167" s="2" t="s">
        <v>960</v>
      </c>
      <c r="B167" s="7">
        <v>45448</v>
      </c>
      <c r="C167" s="6" t="str">
        <f>HYPERLINK("https://eping.wto.org/en/Search?viewData= G/TBT/N/BDI/481, G/TBT/N/KEN/1629, G/TBT/N/RWA/1028, G/TBT/N/TZA/1138, G/TBT/N/UGA/1939"," G/TBT/N/BDI/481, G/TBT/N/KEN/1629, G/TBT/N/RWA/1028, G/TBT/N/TZA/1138, G/TBT/N/UGA/1939")</f>
        <v xml:space="preserve"> G/TBT/N/BDI/481, G/TBT/N/KEN/1629, G/TBT/N/RWA/1028, G/TBT/N/TZA/1138, G/TBT/N/UGA/1939</v>
      </c>
      <c r="D167" s="6" t="s">
        <v>80</v>
      </c>
      <c r="E167" s="8" t="s">
        <v>751</v>
      </c>
      <c r="F167" s="8" t="s">
        <v>752</v>
      </c>
      <c r="G167" s="8" t="s">
        <v>753</v>
      </c>
      <c r="H167" s="6" t="s">
        <v>22</v>
      </c>
      <c r="I167" s="6" t="s">
        <v>754</v>
      </c>
      <c r="J167" s="6" t="s">
        <v>755</v>
      </c>
      <c r="K167" s="6" t="s">
        <v>22</v>
      </c>
      <c r="L167" s="6"/>
      <c r="M167" s="7">
        <v>45508</v>
      </c>
      <c r="N167" s="6" t="s">
        <v>24</v>
      </c>
      <c r="O167" s="8" t="s">
        <v>756</v>
      </c>
      <c r="P167" s="6" t="str">
        <f>HYPERLINK("https://docs.wto.org/imrd/directdoc.asp?DDFDocuments/t/G/TBTN24/BDI481.DOCX", "https://docs.wto.org/imrd/directdoc.asp?DDFDocuments/t/G/TBTN24/BDI481.DOCX")</f>
        <v>https://docs.wto.org/imrd/directdoc.asp?DDFDocuments/t/G/TBTN24/BDI481.DOCX</v>
      </c>
      <c r="Q167" s="6" t="str">
        <f>HYPERLINK("https://docs.wto.org/imrd/directdoc.asp?DDFDocuments/u/G/TBTN24/BDI481.DOCX", "https://docs.wto.org/imrd/directdoc.asp?DDFDocuments/u/G/TBTN24/BDI481.DOCX")</f>
        <v>https://docs.wto.org/imrd/directdoc.asp?DDFDocuments/u/G/TBTN24/BDI481.DOCX</v>
      </c>
      <c r="R167" s="6" t="str">
        <f>HYPERLINK("https://docs.wto.org/imrd/directdoc.asp?DDFDocuments/v/G/TBTN24/BDI481.DOCX", "https://docs.wto.org/imrd/directdoc.asp?DDFDocuments/v/G/TBTN24/BDI481.DOCX")</f>
        <v>https://docs.wto.org/imrd/directdoc.asp?DDFDocuments/v/G/TBTN24/BDI481.DOCX</v>
      </c>
    </row>
    <row r="168" spans="1:18" ht="60" customHeight="1" x14ac:dyDescent="0.25">
      <c r="A168" s="2" t="s">
        <v>960</v>
      </c>
      <c r="B168" s="7">
        <v>45448</v>
      </c>
      <c r="C168" s="6" t="str">
        <f>HYPERLINK("https://eping.wto.org/en/Search?viewData= G/TBT/N/BDI/480, G/TBT/N/KEN/1628, G/TBT/N/RWA/1027, G/TBT/N/TZA/1137, G/TBT/N/UGA/1938"," G/TBT/N/BDI/480, G/TBT/N/KEN/1628, G/TBT/N/RWA/1027, G/TBT/N/TZA/1137, G/TBT/N/UGA/1938")</f>
        <v xml:space="preserve"> G/TBT/N/BDI/480, G/TBT/N/KEN/1628, G/TBT/N/RWA/1027, G/TBT/N/TZA/1137, G/TBT/N/UGA/1938</v>
      </c>
      <c r="D168" s="6" t="s">
        <v>80</v>
      </c>
      <c r="E168" s="8" t="s">
        <v>769</v>
      </c>
      <c r="F168" s="8" t="s">
        <v>770</v>
      </c>
      <c r="G168" s="8" t="s">
        <v>753</v>
      </c>
      <c r="H168" s="6" t="s">
        <v>22</v>
      </c>
      <c r="I168" s="6" t="s">
        <v>754</v>
      </c>
      <c r="J168" s="6" t="s">
        <v>755</v>
      </c>
      <c r="K168" s="6" t="s">
        <v>22</v>
      </c>
      <c r="L168" s="6"/>
      <c r="M168" s="7">
        <v>45508</v>
      </c>
      <c r="N168" s="6" t="s">
        <v>24</v>
      </c>
      <c r="O168" s="8" t="s">
        <v>771</v>
      </c>
      <c r="P168" s="6" t="str">
        <f>HYPERLINK("https://docs.wto.org/imrd/directdoc.asp?DDFDocuments/t/G/TBTN24/BDI480.DOCX", "https://docs.wto.org/imrd/directdoc.asp?DDFDocuments/t/G/TBTN24/BDI480.DOCX")</f>
        <v>https://docs.wto.org/imrd/directdoc.asp?DDFDocuments/t/G/TBTN24/BDI480.DOCX</v>
      </c>
      <c r="Q168" s="6" t="str">
        <f>HYPERLINK("https://docs.wto.org/imrd/directdoc.asp?DDFDocuments/u/G/TBTN24/BDI480.DOCX", "https://docs.wto.org/imrd/directdoc.asp?DDFDocuments/u/G/TBTN24/BDI480.DOCX")</f>
        <v>https://docs.wto.org/imrd/directdoc.asp?DDFDocuments/u/G/TBTN24/BDI480.DOCX</v>
      </c>
      <c r="R168" s="6" t="str">
        <f>HYPERLINK("https://docs.wto.org/imrd/directdoc.asp?DDFDocuments/v/G/TBTN24/BDI480.DOCX", "https://docs.wto.org/imrd/directdoc.asp?DDFDocuments/v/G/TBTN24/BDI480.DOCX")</f>
        <v>https://docs.wto.org/imrd/directdoc.asp?DDFDocuments/v/G/TBTN24/BDI480.DOCX</v>
      </c>
    </row>
    <row r="169" spans="1:18" ht="60" customHeight="1" x14ac:dyDescent="0.25">
      <c r="A169" s="2" t="s">
        <v>960</v>
      </c>
      <c r="B169" s="7">
        <v>45448</v>
      </c>
      <c r="C169" s="6" t="str">
        <f>HYPERLINK("https://eping.wto.org/en/Search?viewData= G/TBT/N/BDI/479, G/TBT/N/KEN/1627, G/TBT/N/RWA/1026, G/TBT/N/TZA/1136, G/TBT/N/UGA/1937"," G/TBT/N/BDI/479, G/TBT/N/KEN/1627, G/TBT/N/RWA/1026, G/TBT/N/TZA/1136, G/TBT/N/UGA/1937")</f>
        <v xml:space="preserve"> G/TBT/N/BDI/479, G/TBT/N/KEN/1627, G/TBT/N/RWA/1026, G/TBT/N/TZA/1136, G/TBT/N/UGA/1937</v>
      </c>
      <c r="D169" s="6" t="s">
        <v>79</v>
      </c>
      <c r="E169" s="8" t="s">
        <v>765</v>
      </c>
      <c r="F169" s="8" t="s">
        <v>766</v>
      </c>
      <c r="G169" s="8" t="s">
        <v>753</v>
      </c>
      <c r="H169" s="6" t="s">
        <v>22</v>
      </c>
      <c r="I169" s="6" t="s">
        <v>754</v>
      </c>
      <c r="J169" s="6" t="s">
        <v>767</v>
      </c>
      <c r="K169" s="6" t="s">
        <v>22</v>
      </c>
      <c r="L169" s="6"/>
      <c r="M169" s="7">
        <v>45508</v>
      </c>
      <c r="N169" s="6" t="s">
        <v>24</v>
      </c>
      <c r="O169" s="8" t="s">
        <v>768</v>
      </c>
      <c r="P169" s="6" t="str">
        <f>HYPERLINK("https://docs.wto.org/imrd/directdoc.asp?DDFDocuments/t/G/TBTN24/BDI479.DOCX", "https://docs.wto.org/imrd/directdoc.asp?DDFDocuments/t/G/TBTN24/BDI479.DOCX")</f>
        <v>https://docs.wto.org/imrd/directdoc.asp?DDFDocuments/t/G/TBTN24/BDI479.DOCX</v>
      </c>
      <c r="Q169" s="6" t="str">
        <f>HYPERLINK("https://docs.wto.org/imrd/directdoc.asp?DDFDocuments/u/G/TBTN24/BDI479.DOCX", "https://docs.wto.org/imrd/directdoc.asp?DDFDocuments/u/G/TBTN24/BDI479.DOCX")</f>
        <v>https://docs.wto.org/imrd/directdoc.asp?DDFDocuments/u/G/TBTN24/BDI479.DOCX</v>
      </c>
      <c r="R169" s="6" t="str">
        <f>HYPERLINK("https://docs.wto.org/imrd/directdoc.asp?DDFDocuments/v/G/TBTN24/BDI479.DOCX", "https://docs.wto.org/imrd/directdoc.asp?DDFDocuments/v/G/TBTN24/BDI479.DOCX")</f>
        <v>https://docs.wto.org/imrd/directdoc.asp?DDFDocuments/v/G/TBTN24/BDI479.DOCX</v>
      </c>
    </row>
    <row r="170" spans="1:18" ht="60" customHeight="1" x14ac:dyDescent="0.25">
      <c r="A170" s="2" t="s">
        <v>960</v>
      </c>
      <c r="B170" s="7">
        <v>45448</v>
      </c>
      <c r="C170" s="6" t="str">
        <f>HYPERLINK("https://eping.wto.org/en/Search?viewData= G/TBT/N/BDI/480, G/TBT/N/KEN/1628, G/TBT/N/RWA/1027, G/TBT/N/TZA/1137, G/TBT/N/UGA/1938"," G/TBT/N/BDI/480, G/TBT/N/KEN/1628, G/TBT/N/RWA/1027, G/TBT/N/TZA/1137, G/TBT/N/UGA/1938")</f>
        <v xml:space="preserve"> G/TBT/N/BDI/480, G/TBT/N/KEN/1628, G/TBT/N/RWA/1027, G/TBT/N/TZA/1137, G/TBT/N/UGA/1938</v>
      </c>
      <c r="D170" s="6" t="s">
        <v>79</v>
      </c>
      <c r="E170" s="8" t="s">
        <v>769</v>
      </c>
      <c r="F170" s="8" t="s">
        <v>770</v>
      </c>
      <c r="G170" s="8" t="s">
        <v>753</v>
      </c>
      <c r="H170" s="6" t="s">
        <v>22</v>
      </c>
      <c r="I170" s="6" t="s">
        <v>754</v>
      </c>
      <c r="J170" s="6" t="s">
        <v>755</v>
      </c>
      <c r="K170" s="6" t="s">
        <v>22</v>
      </c>
      <c r="L170" s="6"/>
      <c r="M170" s="7">
        <v>45508</v>
      </c>
      <c r="N170" s="6" t="s">
        <v>24</v>
      </c>
      <c r="O170" s="8" t="s">
        <v>771</v>
      </c>
      <c r="P170" s="6" t="str">
        <f>HYPERLINK("https://docs.wto.org/imrd/directdoc.asp?DDFDocuments/t/G/TBTN24/BDI480.DOCX", "https://docs.wto.org/imrd/directdoc.asp?DDFDocuments/t/G/TBTN24/BDI480.DOCX")</f>
        <v>https://docs.wto.org/imrd/directdoc.asp?DDFDocuments/t/G/TBTN24/BDI480.DOCX</v>
      </c>
      <c r="Q170" s="6" t="str">
        <f>HYPERLINK("https://docs.wto.org/imrd/directdoc.asp?DDFDocuments/u/G/TBTN24/BDI480.DOCX", "https://docs.wto.org/imrd/directdoc.asp?DDFDocuments/u/G/TBTN24/BDI480.DOCX")</f>
        <v>https://docs.wto.org/imrd/directdoc.asp?DDFDocuments/u/G/TBTN24/BDI480.DOCX</v>
      </c>
      <c r="R170" s="6" t="str">
        <f>HYPERLINK("https://docs.wto.org/imrd/directdoc.asp?DDFDocuments/v/G/TBTN24/BDI480.DOCX", "https://docs.wto.org/imrd/directdoc.asp?DDFDocuments/v/G/TBTN24/BDI480.DOCX")</f>
        <v>https://docs.wto.org/imrd/directdoc.asp?DDFDocuments/v/G/TBTN24/BDI480.DOCX</v>
      </c>
    </row>
    <row r="171" spans="1:18" ht="60" customHeight="1" x14ac:dyDescent="0.25">
      <c r="A171" s="2" t="s">
        <v>960</v>
      </c>
      <c r="B171" s="7">
        <v>45448</v>
      </c>
      <c r="C171" s="6" t="str">
        <f>HYPERLINK("https://eping.wto.org/en/Search?viewData= G/TBT/N/BDI/480, G/TBT/N/KEN/1628, G/TBT/N/RWA/1027, G/TBT/N/TZA/1137, G/TBT/N/UGA/1938"," G/TBT/N/BDI/480, G/TBT/N/KEN/1628, G/TBT/N/RWA/1027, G/TBT/N/TZA/1137, G/TBT/N/UGA/1938")</f>
        <v xml:space="preserve"> G/TBT/N/BDI/480, G/TBT/N/KEN/1628, G/TBT/N/RWA/1027, G/TBT/N/TZA/1137, G/TBT/N/UGA/1938</v>
      </c>
      <c r="D171" s="6" t="s">
        <v>65</v>
      </c>
      <c r="E171" s="8" t="s">
        <v>769</v>
      </c>
      <c r="F171" s="8" t="s">
        <v>770</v>
      </c>
      <c r="G171" s="8" t="s">
        <v>753</v>
      </c>
      <c r="H171" s="6" t="s">
        <v>22</v>
      </c>
      <c r="I171" s="6" t="s">
        <v>754</v>
      </c>
      <c r="J171" s="6" t="s">
        <v>755</v>
      </c>
      <c r="K171" s="6" t="s">
        <v>22</v>
      </c>
      <c r="L171" s="6"/>
      <c r="M171" s="7">
        <v>45508</v>
      </c>
      <c r="N171" s="6" t="s">
        <v>24</v>
      </c>
      <c r="O171" s="8" t="s">
        <v>771</v>
      </c>
      <c r="P171" s="6" t="str">
        <f>HYPERLINK("https://docs.wto.org/imrd/directdoc.asp?DDFDocuments/t/G/TBTN24/BDI480.DOCX", "https://docs.wto.org/imrd/directdoc.asp?DDFDocuments/t/G/TBTN24/BDI480.DOCX")</f>
        <v>https://docs.wto.org/imrd/directdoc.asp?DDFDocuments/t/G/TBTN24/BDI480.DOCX</v>
      </c>
      <c r="Q171" s="6" t="str">
        <f>HYPERLINK("https://docs.wto.org/imrd/directdoc.asp?DDFDocuments/u/G/TBTN24/BDI480.DOCX", "https://docs.wto.org/imrd/directdoc.asp?DDFDocuments/u/G/TBTN24/BDI480.DOCX")</f>
        <v>https://docs.wto.org/imrd/directdoc.asp?DDFDocuments/u/G/TBTN24/BDI480.DOCX</v>
      </c>
      <c r="R171" s="6" t="str">
        <f>HYPERLINK("https://docs.wto.org/imrd/directdoc.asp?DDFDocuments/v/G/TBTN24/BDI480.DOCX", "https://docs.wto.org/imrd/directdoc.asp?DDFDocuments/v/G/TBTN24/BDI480.DOCX")</f>
        <v>https://docs.wto.org/imrd/directdoc.asp?DDFDocuments/v/G/TBTN24/BDI480.DOCX</v>
      </c>
    </row>
    <row r="172" spans="1:18" ht="60" customHeight="1" x14ac:dyDescent="0.25">
      <c r="A172" s="2" t="s">
        <v>960</v>
      </c>
      <c r="B172" s="7">
        <v>45448</v>
      </c>
      <c r="C172" s="6" t="str">
        <f>HYPERLINK("https://eping.wto.org/en/Search?viewData= G/TBT/N/BDI/482, G/TBT/N/KEN/1630, G/TBT/N/RWA/1029, G/TBT/N/TZA/1139, G/TBT/N/UGA/1940"," G/TBT/N/BDI/482, G/TBT/N/KEN/1630, G/TBT/N/RWA/1029, G/TBT/N/TZA/1139, G/TBT/N/UGA/1940")</f>
        <v xml:space="preserve"> G/TBT/N/BDI/482, G/TBT/N/KEN/1630, G/TBT/N/RWA/1029, G/TBT/N/TZA/1139, G/TBT/N/UGA/1940</v>
      </c>
      <c r="D172" s="6" t="s">
        <v>80</v>
      </c>
      <c r="E172" s="8" t="s">
        <v>762</v>
      </c>
      <c r="F172" s="8" t="s">
        <v>763</v>
      </c>
      <c r="G172" s="8" t="s">
        <v>753</v>
      </c>
      <c r="H172" s="6" t="s">
        <v>22</v>
      </c>
      <c r="I172" s="6" t="s">
        <v>754</v>
      </c>
      <c r="J172" s="6" t="s">
        <v>755</v>
      </c>
      <c r="K172" s="6" t="s">
        <v>22</v>
      </c>
      <c r="L172" s="6"/>
      <c r="M172" s="7">
        <v>45508</v>
      </c>
      <c r="N172" s="6" t="s">
        <v>24</v>
      </c>
      <c r="O172" s="8" t="s">
        <v>764</v>
      </c>
      <c r="P172" s="6" t="str">
        <f>HYPERLINK("https://docs.wto.org/imrd/directdoc.asp?DDFDocuments/t/G/TBTN24/BDI482.DOCX", "https://docs.wto.org/imrd/directdoc.asp?DDFDocuments/t/G/TBTN24/BDI482.DOCX")</f>
        <v>https://docs.wto.org/imrd/directdoc.asp?DDFDocuments/t/G/TBTN24/BDI482.DOCX</v>
      </c>
      <c r="Q172" s="6" t="str">
        <f>HYPERLINK("https://docs.wto.org/imrd/directdoc.asp?DDFDocuments/u/G/TBTN24/BDI482.DOCX", "https://docs.wto.org/imrd/directdoc.asp?DDFDocuments/u/G/TBTN24/BDI482.DOCX")</f>
        <v>https://docs.wto.org/imrd/directdoc.asp?DDFDocuments/u/G/TBTN24/BDI482.DOCX</v>
      </c>
      <c r="R172" s="6" t="str">
        <f>HYPERLINK("https://docs.wto.org/imrd/directdoc.asp?DDFDocuments/v/G/TBTN24/BDI482.DOCX", "https://docs.wto.org/imrd/directdoc.asp?DDFDocuments/v/G/TBTN24/BDI482.DOCX")</f>
        <v>https://docs.wto.org/imrd/directdoc.asp?DDFDocuments/v/G/TBTN24/BDI482.DOCX</v>
      </c>
    </row>
    <row r="173" spans="1:18" ht="60" customHeight="1" x14ac:dyDescent="0.25">
      <c r="A173" s="2" t="s">
        <v>960</v>
      </c>
      <c r="B173" s="7">
        <v>45448</v>
      </c>
      <c r="C173" s="6" t="str">
        <f>HYPERLINK("https://eping.wto.org/en/Search?viewData= G/TBT/N/BDI/481, G/TBT/N/KEN/1629, G/TBT/N/RWA/1028, G/TBT/N/TZA/1138, G/TBT/N/UGA/1939"," G/TBT/N/BDI/481, G/TBT/N/KEN/1629, G/TBT/N/RWA/1028, G/TBT/N/TZA/1138, G/TBT/N/UGA/1939")</f>
        <v xml:space="preserve"> G/TBT/N/BDI/481, G/TBT/N/KEN/1629, G/TBT/N/RWA/1028, G/TBT/N/TZA/1138, G/TBT/N/UGA/1939</v>
      </c>
      <c r="D173" s="6" t="s">
        <v>79</v>
      </c>
      <c r="E173" s="8" t="s">
        <v>751</v>
      </c>
      <c r="F173" s="8" t="s">
        <v>752</v>
      </c>
      <c r="G173" s="8" t="s">
        <v>753</v>
      </c>
      <c r="H173" s="6" t="s">
        <v>22</v>
      </c>
      <c r="I173" s="6" t="s">
        <v>754</v>
      </c>
      <c r="J173" s="6" t="s">
        <v>755</v>
      </c>
      <c r="K173" s="6" t="s">
        <v>22</v>
      </c>
      <c r="L173" s="6"/>
      <c r="M173" s="7">
        <v>45508</v>
      </c>
      <c r="N173" s="6" t="s">
        <v>24</v>
      </c>
      <c r="O173" s="8" t="s">
        <v>756</v>
      </c>
      <c r="P173" s="6" t="str">
        <f>HYPERLINK("https://docs.wto.org/imrd/directdoc.asp?DDFDocuments/t/G/TBTN24/BDI481.DOCX", "https://docs.wto.org/imrd/directdoc.asp?DDFDocuments/t/G/TBTN24/BDI481.DOCX")</f>
        <v>https://docs.wto.org/imrd/directdoc.asp?DDFDocuments/t/G/TBTN24/BDI481.DOCX</v>
      </c>
      <c r="Q173" s="6" t="str">
        <f>HYPERLINK("https://docs.wto.org/imrd/directdoc.asp?DDFDocuments/u/G/TBTN24/BDI481.DOCX", "https://docs.wto.org/imrd/directdoc.asp?DDFDocuments/u/G/TBTN24/BDI481.DOCX")</f>
        <v>https://docs.wto.org/imrd/directdoc.asp?DDFDocuments/u/G/TBTN24/BDI481.DOCX</v>
      </c>
      <c r="R173" s="6" t="str">
        <f>HYPERLINK("https://docs.wto.org/imrd/directdoc.asp?DDFDocuments/v/G/TBTN24/BDI481.DOCX", "https://docs.wto.org/imrd/directdoc.asp?DDFDocuments/v/G/TBTN24/BDI481.DOCX")</f>
        <v>https://docs.wto.org/imrd/directdoc.asp?DDFDocuments/v/G/TBTN24/BDI481.DOCX</v>
      </c>
    </row>
    <row r="174" spans="1:18" ht="60" customHeight="1" x14ac:dyDescent="0.25">
      <c r="A174" s="2" t="s">
        <v>960</v>
      </c>
      <c r="B174" s="7">
        <v>45448</v>
      </c>
      <c r="C174" s="6" t="str">
        <f>HYPERLINK("https://eping.wto.org/en/Search?viewData= G/TBT/N/BDI/482, G/TBT/N/KEN/1630, G/TBT/N/RWA/1029, G/TBT/N/TZA/1139, G/TBT/N/UGA/1940"," G/TBT/N/BDI/482, G/TBT/N/KEN/1630, G/TBT/N/RWA/1029, G/TBT/N/TZA/1139, G/TBT/N/UGA/1940")</f>
        <v xml:space="preserve"> G/TBT/N/BDI/482, G/TBT/N/KEN/1630, G/TBT/N/RWA/1029, G/TBT/N/TZA/1139, G/TBT/N/UGA/1940</v>
      </c>
      <c r="D174" s="6" t="s">
        <v>56</v>
      </c>
      <c r="E174" s="8" t="s">
        <v>762</v>
      </c>
      <c r="F174" s="8" t="s">
        <v>763</v>
      </c>
      <c r="G174" s="8" t="s">
        <v>753</v>
      </c>
      <c r="H174" s="6" t="s">
        <v>22</v>
      </c>
      <c r="I174" s="6" t="s">
        <v>754</v>
      </c>
      <c r="J174" s="6" t="s">
        <v>755</v>
      </c>
      <c r="K174" s="6" t="s">
        <v>22</v>
      </c>
      <c r="L174" s="6"/>
      <c r="M174" s="7">
        <v>45508</v>
      </c>
      <c r="N174" s="6" t="s">
        <v>24</v>
      </c>
      <c r="O174" s="8" t="s">
        <v>764</v>
      </c>
      <c r="P174" s="6" t="str">
        <f>HYPERLINK("https://docs.wto.org/imrd/directdoc.asp?DDFDocuments/t/G/TBTN24/BDI482.DOCX", "https://docs.wto.org/imrd/directdoc.asp?DDFDocuments/t/G/TBTN24/BDI482.DOCX")</f>
        <v>https://docs.wto.org/imrd/directdoc.asp?DDFDocuments/t/G/TBTN24/BDI482.DOCX</v>
      </c>
      <c r="Q174" s="6" t="str">
        <f>HYPERLINK("https://docs.wto.org/imrd/directdoc.asp?DDFDocuments/u/G/TBTN24/BDI482.DOCX", "https://docs.wto.org/imrd/directdoc.asp?DDFDocuments/u/G/TBTN24/BDI482.DOCX")</f>
        <v>https://docs.wto.org/imrd/directdoc.asp?DDFDocuments/u/G/TBTN24/BDI482.DOCX</v>
      </c>
      <c r="R174" s="6" t="str">
        <f>HYPERLINK("https://docs.wto.org/imrd/directdoc.asp?DDFDocuments/v/G/TBTN24/BDI482.DOCX", "https://docs.wto.org/imrd/directdoc.asp?DDFDocuments/v/G/TBTN24/BDI482.DOCX")</f>
        <v>https://docs.wto.org/imrd/directdoc.asp?DDFDocuments/v/G/TBTN24/BDI482.DOCX</v>
      </c>
    </row>
    <row r="175" spans="1:18" ht="60" customHeight="1" x14ac:dyDescent="0.25">
      <c r="A175" s="2" t="s">
        <v>960</v>
      </c>
      <c r="B175" s="7">
        <v>45448</v>
      </c>
      <c r="C175" s="6" t="str">
        <f>HYPERLINK("https://eping.wto.org/en/Search?viewData= G/TBT/N/BDI/480, G/TBT/N/KEN/1628, G/TBT/N/RWA/1027, G/TBT/N/TZA/1137, G/TBT/N/UGA/1938"," G/TBT/N/BDI/480, G/TBT/N/KEN/1628, G/TBT/N/RWA/1027, G/TBT/N/TZA/1137, G/TBT/N/UGA/1938")</f>
        <v xml:space="preserve"> G/TBT/N/BDI/480, G/TBT/N/KEN/1628, G/TBT/N/RWA/1027, G/TBT/N/TZA/1137, G/TBT/N/UGA/1938</v>
      </c>
      <c r="D175" s="6" t="s">
        <v>56</v>
      </c>
      <c r="E175" s="8" t="s">
        <v>769</v>
      </c>
      <c r="F175" s="8" t="s">
        <v>770</v>
      </c>
      <c r="G175" s="8" t="s">
        <v>753</v>
      </c>
      <c r="H175" s="6" t="s">
        <v>22</v>
      </c>
      <c r="I175" s="6" t="s">
        <v>754</v>
      </c>
      <c r="J175" s="6" t="s">
        <v>755</v>
      </c>
      <c r="K175" s="6" t="s">
        <v>22</v>
      </c>
      <c r="L175" s="6"/>
      <c r="M175" s="7">
        <v>45508</v>
      </c>
      <c r="N175" s="6" t="s">
        <v>24</v>
      </c>
      <c r="O175" s="8" t="s">
        <v>771</v>
      </c>
      <c r="P175" s="6" t="str">
        <f>HYPERLINK("https://docs.wto.org/imrd/directdoc.asp?DDFDocuments/t/G/TBTN24/BDI480.DOCX", "https://docs.wto.org/imrd/directdoc.asp?DDFDocuments/t/G/TBTN24/BDI480.DOCX")</f>
        <v>https://docs.wto.org/imrd/directdoc.asp?DDFDocuments/t/G/TBTN24/BDI480.DOCX</v>
      </c>
      <c r="Q175" s="6" t="str">
        <f>HYPERLINK("https://docs.wto.org/imrd/directdoc.asp?DDFDocuments/u/G/TBTN24/BDI480.DOCX", "https://docs.wto.org/imrd/directdoc.asp?DDFDocuments/u/G/TBTN24/BDI480.DOCX")</f>
        <v>https://docs.wto.org/imrd/directdoc.asp?DDFDocuments/u/G/TBTN24/BDI480.DOCX</v>
      </c>
      <c r="R175" s="6" t="str">
        <f>HYPERLINK("https://docs.wto.org/imrd/directdoc.asp?DDFDocuments/v/G/TBTN24/BDI480.DOCX", "https://docs.wto.org/imrd/directdoc.asp?DDFDocuments/v/G/TBTN24/BDI480.DOCX")</f>
        <v>https://docs.wto.org/imrd/directdoc.asp?DDFDocuments/v/G/TBTN24/BDI480.DOCX</v>
      </c>
    </row>
    <row r="176" spans="1:18" ht="60" customHeight="1" x14ac:dyDescent="0.25">
      <c r="A176" s="8" t="s">
        <v>896</v>
      </c>
      <c r="B176" s="7">
        <v>45462</v>
      </c>
      <c r="C176" s="6" t="str">
        <f>HYPERLINK("https://eping.wto.org/en/Search?viewData= G/TBT/N/THA/739"," G/TBT/N/THA/739")</f>
        <v xml:space="preserve"> G/TBT/N/THA/739</v>
      </c>
      <c r="D176" s="6" t="s">
        <v>367</v>
      </c>
      <c r="E176" s="8" t="s">
        <v>368</v>
      </c>
      <c r="F176" s="8" t="s">
        <v>369</v>
      </c>
      <c r="G176" s="8" t="s">
        <v>370</v>
      </c>
      <c r="H176" s="6" t="s">
        <v>371</v>
      </c>
      <c r="I176" s="6" t="s">
        <v>372</v>
      </c>
      <c r="J176" s="6" t="s">
        <v>47</v>
      </c>
      <c r="K176" s="6" t="s">
        <v>63</v>
      </c>
      <c r="L176" s="6"/>
      <c r="M176" s="7">
        <v>45522</v>
      </c>
      <c r="N176" s="6" t="s">
        <v>24</v>
      </c>
      <c r="O176" s="8" t="s">
        <v>373</v>
      </c>
      <c r="P176" s="6" t="str">
        <f>HYPERLINK("https://docs.wto.org/imrd/directdoc.asp?DDFDocuments/t/G/TBTN24/THA739.DOCX", "https://docs.wto.org/imrd/directdoc.asp?DDFDocuments/t/G/TBTN24/THA739.DOCX")</f>
        <v>https://docs.wto.org/imrd/directdoc.asp?DDFDocuments/t/G/TBTN24/THA739.DOCX</v>
      </c>
      <c r="Q176" s="6" t="str">
        <f>HYPERLINK("https://docs.wto.org/imrd/directdoc.asp?DDFDocuments/u/G/TBTN24/THA739.DOCX", "https://docs.wto.org/imrd/directdoc.asp?DDFDocuments/u/G/TBTN24/THA739.DOCX")</f>
        <v>https://docs.wto.org/imrd/directdoc.asp?DDFDocuments/u/G/TBTN24/THA739.DOCX</v>
      </c>
      <c r="R176" s="6" t="str">
        <f>HYPERLINK("https://docs.wto.org/imrd/directdoc.asp?DDFDocuments/v/G/TBTN24/THA739.DOCX", "https://docs.wto.org/imrd/directdoc.asp?DDFDocuments/v/G/TBTN24/THA739.DOCX")</f>
        <v>https://docs.wto.org/imrd/directdoc.asp?DDFDocuments/v/G/TBTN24/THA739.DOCX</v>
      </c>
    </row>
    <row r="177" spans="1:18" ht="60" customHeight="1" x14ac:dyDescent="0.25">
      <c r="A177" s="2" t="s">
        <v>844</v>
      </c>
      <c r="B177" s="7">
        <v>45471</v>
      </c>
      <c r="C177" s="6" t="str">
        <f>HYPERLINK("https://eping.wto.org/en/Search?viewData= G/TBT/N/ECU/542"," G/TBT/N/ECU/542")</f>
        <v xml:space="preserve"> G/TBT/N/ECU/542</v>
      </c>
      <c r="D177" s="6" t="s">
        <v>17</v>
      </c>
      <c r="E177" s="8" t="s">
        <v>18</v>
      </c>
      <c r="F177" s="8" t="s">
        <v>19</v>
      </c>
      <c r="G177" s="8" t="s">
        <v>20</v>
      </c>
      <c r="H177" s="6" t="s">
        <v>21</v>
      </c>
      <c r="I177" s="6" t="s">
        <v>22</v>
      </c>
      <c r="J177" s="6" t="s">
        <v>23</v>
      </c>
      <c r="K177" s="6" t="s">
        <v>22</v>
      </c>
      <c r="L177" s="6"/>
      <c r="M177" s="7">
        <v>45531</v>
      </c>
      <c r="N177" s="6" t="s">
        <v>24</v>
      </c>
      <c r="O177" s="8" t="s">
        <v>25</v>
      </c>
      <c r="P177" s="6"/>
      <c r="Q177" s="6"/>
      <c r="R177" s="6" t="str">
        <f>HYPERLINK("https://docs.wto.org/imrd/directdoc.asp?DDFDocuments/v/G/TBTN24/ECU542.DOCX", "https://docs.wto.org/imrd/directdoc.asp?DDFDocuments/v/G/TBTN24/ECU542.DOCX")</f>
        <v>https://docs.wto.org/imrd/directdoc.asp?DDFDocuments/v/G/TBTN24/ECU542.DOCX</v>
      </c>
    </row>
    <row r="178" spans="1:18" ht="60" customHeight="1" x14ac:dyDescent="0.25">
      <c r="A178" s="2" t="s">
        <v>891</v>
      </c>
      <c r="B178" s="7">
        <v>45462</v>
      </c>
      <c r="C178" s="6" t="str">
        <f>HYPERLINK("https://eping.wto.org/en/Search?viewData= G/TBT/N/CHN/1866"," G/TBT/N/CHN/1866")</f>
        <v xml:space="preserve"> G/TBT/N/CHN/1866</v>
      </c>
      <c r="D178" s="6" t="s">
        <v>332</v>
      </c>
      <c r="E178" s="8" t="s">
        <v>344</v>
      </c>
      <c r="F178" s="8" t="s">
        <v>345</v>
      </c>
      <c r="G178" s="8" t="s">
        <v>346</v>
      </c>
      <c r="H178" s="6" t="s">
        <v>347</v>
      </c>
      <c r="I178" s="6" t="s">
        <v>348</v>
      </c>
      <c r="J178" s="6" t="s">
        <v>54</v>
      </c>
      <c r="K178" s="6" t="s">
        <v>22</v>
      </c>
      <c r="L178" s="6"/>
      <c r="M178" s="7">
        <v>45522</v>
      </c>
      <c r="N178" s="6" t="s">
        <v>24</v>
      </c>
      <c r="O178" s="8" t="s">
        <v>349</v>
      </c>
      <c r="P178" s="6" t="str">
        <f>HYPERLINK("https://docs.wto.org/imrd/directdoc.asp?DDFDocuments/t/G/TBTN24/CHN1866.DOCX", "https://docs.wto.org/imrd/directdoc.asp?DDFDocuments/t/G/TBTN24/CHN1866.DOCX")</f>
        <v>https://docs.wto.org/imrd/directdoc.asp?DDFDocuments/t/G/TBTN24/CHN1866.DOCX</v>
      </c>
      <c r="Q178" s="6" t="str">
        <f>HYPERLINK("https://docs.wto.org/imrd/directdoc.asp?DDFDocuments/u/G/TBTN24/CHN1866.DOCX", "https://docs.wto.org/imrd/directdoc.asp?DDFDocuments/u/G/TBTN24/CHN1866.DOCX")</f>
        <v>https://docs.wto.org/imrd/directdoc.asp?DDFDocuments/u/G/TBTN24/CHN1866.DOCX</v>
      </c>
      <c r="R178" s="6" t="str">
        <f>HYPERLINK("https://docs.wto.org/imrd/directdoc.asp?DDFDocuments/v/G/TBTN24/CHN1866.DOCX", "https://docs.wto.org/imrd/directdoc.asp?DDFDocuments/v/G/TBTN24/CHN1866.DOCX")</f>
        <v>https://docs.wto.org/imrd/directdoc.asp?DDFDocuments/v/G/TBTN24/CHN1866.DOCX</v>
      </c>
    </row>
    <row r="179" spans="1:18" ht="60" customHeight="1" x14ac:dyDescent="0.25">
      <c r="A179" s="8" t="s">
        <v>875</v>
      </c>
      <c r="B179" s="7">
        <v>45464</v>
      </c>
      <c r="C179" s="6" t="str">
        <f>HYPERLINK("https://eping.wto.org/en/Search?viewData= G/TBT/N/BRA/1549"," G/TBT/N/BRA/1549")</f>
        <v xml:space="preserve"> G/TBT/N/BRA/1549</v>
      </c>
      <c r="D179" s="6" t="s">
        <v>173</v>
      </c>
      <c r="E179" s="8" t="s">
        <v>240</v>
      </c>
      <c r="F179" s="8" t="s">
        <v>241</v>
      </c>
      <c r="G179" s="8" t="s">
        <v>242</v>
      </c>
      <c r="H179" s="6" t="s">
        <v>243</v>
      </c>
      <c r="I179" s="6" t="s">
        <v>244</v>
      </c>
      <c r="J179" s="6" t="s">
        <v>54</v>
      </c>
      <c r="K179" s="6" t="s">
        <v>146</v>
      </c>
      <c r="L179" s="6"/>
      <c r="M179" s="7">
        <v>45509</v>
      </c>
      <c r="N179" s="6" t="s">
        <v>24</v>
      </c>
      <c r="O179" s="8" t="s">
        <v>245</v>
      </c>
      <c r="P179" s="6" t="str">
        <f>HYPERLINK("https://docs.wto.org/imrd/directdoc.asp?DDFDocuments/t/G/TBTN24/BRA1549.DOCX", "https://docs.wto.org/imrd/directdoc.asp?DDFDocuments/t/G/TBTN24/BRA1549.DOCX")</f>
        <v>https://docs.wto.org/imrd/directdoc.asp?DDFDocuments/t/G/TBTN24/BRA1549.DOCX</v>
      </c>
      <c r="Q179" s="6" t="str">
        <f>HYPERLINK("https://docs.wto.org/imrd/directdoc.asp?DDFDocuments/u/G/TBTN24/BRA1549.DOCX", "https://docs.wto.org/imrd/directdoc.asp?DDFDocuments/u/G/TBTN24/BRA1549.DOCX")</f>
        <v>https://docs.wto.org/imrd/directdoc.asp?DDFDocuments/u/G/TBTN24/BRA1549.DOCX</v>
      </c>
      <c r="R179" s="6" t="str">
        <f>HYPERLINK("https://docs.wto.org/imrd/directdoc.asp?DDFDocuments/v/G/TBTN24/BRA1549.DOCX", "https://docs.wto.org/imrd/directdoc.asp?DDFDocuments/v/G/TBTN24/BRA1549.DOCX")</f>
        <v>https://docs.wto.org/imrd/directdoc.asp?DDFDocuments/v/G/TBTN24/BRA1549.DOCX</v>
      </c>
    </row>
    <row r="180" spans="1:18" ht="60" customHeight="1" x14ac:dyDescent="0.25">
      <c r="A180" s="2" t="s">
        <v>875</v>
      </c>
      <c r="B180" s="7">
        <v>45463</v>
      </c>
      <c r="C180" s="6" t="str">
        <f>HYPERLINK("https://eping.wto.org/en/Search?viewData= G/TBT/N/BRA/1547"," G/TBT/N/BRA/1547")</f>
        <v xml:space="preserve"> G/TBT/N/BRA/1547</v>
      </c>
      <c r="D180" s="6" t="s">
        <v>173</v>
      </c>
      <c r="E180" s="8" t="s">
        <v>295</v>
      </c>
      <c r="F180" s="8" t="s">
        <v>296</v>
      </c>
      <c r="G180" s="8" t="s">
        <v>242</v>
      </c>
      <c r="H180" s="6" t="s">
        <v>22</v>
      </c>
      <c r="I180" s="6" t="s">
        <v>244</v>
      </c>
      <c r="J180" s="6" t="s">
        <v>54</v>
      </c>
      <c r="K180" s="6" t="s">
        <v>146</v>
      </c>
      <c r="L180" s="6"/>
      <c r="M180" s="7">
        <v>45509</v>
      </c>
      <c r="N180" s="6" t="s">
        <v>24</v>
      </c>
      <c r="O180" s="8" t="s">
        <v>297</v>
      </c>
      <c r="P180" s="6" t="str">
        <f>HYPERLINK("https://docs.wto.org/imrd/directdoc.asp?DDFDocuments/t/G/TBTN24/BRA1547.DOCX", "https://docs.wto.org/imrd/directdoc.asp?DDFDocuments/t/G/TBTN24/BRA1547.DOCX")</f>
        <v>https://docs.wto.org/imrd/directdoc.asp?DDFDocuments/t/G/TBTN24/BRA1547.DOCX</v>
      </c>
      <c r="Q180" s="6" t="str">
        <f>HYPERLINK("https://docs.wto.org/imrd/directdoc.asp?DDFDocuments/u/G/TBTN24/BRA1547.DOCX", "https://docs.wto.org/imrd/directdoc.asp?DDFDocuments/u/G/TBTN24/BRA1547.DOCX")</f>
        <v>https://docs.wto.org/imrd/directdoc.asp?DDFDocuments/u/G/TBTN24/BRA1547.DOCX</v>
      </c>
      <c r="R180" s="6" t="str">
        <f>HYPERLINK("https://docs.wto.org/imrd/directdoc.asp?DDFDocuments/v/G/TBTN24/BRA1547.DOCX", "https://docs.wto.org/imrd/directdoc.asp?DDFDocuments/v/G/TBTN24/BRA1547.DOCX")</f>
        <v>https://docs.wto.org/imrd/directdoc.asp?DDFDocuments/v/G/TBTN24/BRA1547.DOCX</v>
      </c>
    </row>
    <row r="181" spans="1:18" ht="60" customHeight="1" x14ac:dyDescent="0.25">
      <c r="A181" s="8" t="s">
        <v>875</v>
      </c>
      <c r="B181" s="7">
        <v>45457</v>
      </c>
      <c r="C181" s="6" t="str">
        <f>HYPERLINK("https://eping.wto.org/en/Search?viewData= G/TBT/N/BRA/1545"," G/TBT/N/BRA/1545")</f>
        <v xml:space="preserve"> G/TBT/N/BRA/1545</v>
      </c>
      <c r="D181" s="6" t="s">
        <v>173</v>
      </c>
      <c r="E181" s="8" t="s">
        <v>545</v>
      </c>
      <c r="F181" s="8" t="s">
        <v>546</v>
      </c>
      <c r="G181" s="8" t="s">
        <v>242</v>
      </c>
      <c r="H181" s="6" t="s">
        <v>22</v>
      </c>
      <c r="I181" s="6" t="s">
        <v>244</v>
      </c>
      <c r="J181" s="6" t="s">
        <v>54</v>
      </c>
      <c r="K181" s="6" t="s">
        <v>146</v>
      </c>
      <c r="L181" s="6"/>
      <c r="M181" s="7">
        <v>45515</v>
      </c>
      <c r="N181" s="6" t="s">
        <v>24</v>
      </c>
      <c r="O181" s="8" t="s">
        <v>547</v>
      </c>
      <c r="P181" s="6" t="str">
        <f>HYPERLINK("https://docs.wto.org/imrd/directdoc.asp?DDFDocuments/t/G/TBTN24/BRA1545.DOCX", "https://docs.wto.org/imrd/directdoc.asp?DDFDocuments/t/G/TBTN24/BRA1545.DOCX")</f>
        <v>https://docs.wto.org/imrd/directdoc.asp?DDFDocuments/t/G/TBTN24/BRA1545.DOCX</v>
      </c>
      <c r="Q181" s="6" t="str">
        <f>HYPERLINK("https://docs.wto.org/imrd/directdoc.asp?DDFDocuments/u/G/TBTN24/BRA1545.DOCX", "https://docs.wto.org/imrd/directdoc.asp?DDFDocuments/u/G/TBTN24/BRA1545.DOCX")</f>
        <v>https://docs.wto.org/imrd/directdoc.asp?DDFDocuments/u/G/TBTN24/BRA1545.DOCX</v>
      </c>
      <c r="R181" s="6" t="str">
        <f>HYPERLINK("https://docs.wto.org/imrd/directdoc.asp?DDFDocuments/v/G/TBTN24/BRA1545.DOCX", "https://docs.wto.org/imrd/directdoc.asp?DDFDocuments/v/G/TBTN24/BRA1545.DOCX")</f>
        <v>https://docs.wto.org/imrd/directdoc.asp?DDFDocuments/v/G/TBTN24/BRA1545.DOCX</v>
      </c>
    </row>
    <row r="182" spans="1:18" ht="60" customHeight="1" x14ac:dyDescent="0.25">
      <c r="A182" s="2" t="s">
        <v>875</v>
      </c>
      <c r="B182" s="7">
        <v>45457</v>
      </c>
      <c r="C182" s="6" t="str">
        <f>HYPERLINK("https://eping.wto.org/en/Search?viewData= G/TBT/N/BRA/1544"," G/TBT/N/BRA/1544")</f>
        <v xml:space="preserve"> G/TBT/N/BRA/1544</v>
      </c>
      <c r="D182" s="6" t="s">
        <v>173</v>
      </c>
      <c r="E182" s="8" t="s">
        <v>553</v>
      </c>
      <c r="F182" s="8" t="s">
        <v>554</v>
      </c>
      <c r="G182" s="8" t="s">
        <v>242</v>
      </c>
      <c r="H182" s="6" t="s">
        <v>22</v>
      </c>
      <c r="I182" s="6" t="s">
        <v>244</v>
      </c>
      <c r="J182" s="6" t="s">
        <v>54</v>
      </c>
      <c r="K182" s="6" t="s">
        <v>146</v>
      </c>
      <c r="L182" s="6"/>
      <c r="M182" s="7">
        <v>45513</v>
      </c>
      <c r="N182" s="6" t="s">
        <v>24</v>
      </c>
      <c r="O182" s="8" t="s">
        <v>555</v>
      </c>
      <c r="P182" s="6" t="str">
        <f>HYPERLINK("https://docs.wto.org/imrd/directdoc.asp?DDFDocuments/t/G/TBTN24/BRA1544.DOCX", "https://docs.wto.org/imrd/directdoc.asp?DDFDocuments/t/G/TBTN24/BRA1544.DOCX")</f>
        <v>https://docs.wto.org/imrd/directdoc.asp?DDFDocuments/t/G/TBTN24/BRA1544.DOCX</v>
      </c>
      <c r="Q182" s="6" t="str">
        <f>HYPERLINK("https://docs.wto.org/imrd/directdoc.asp?DDFDocuments/u/G/TBTN24/BRA1544.DOCX", "https://docs.wto.org/imrd/directdoc.asp?DDFDocuments/u/G/TBTN24/BRA1544.DOCX")</f>
        <v>https://docs.wto.org/imrd/directdoc.asp?DDFDocuments/u/G/TBTN24/BRA1544.DOCX</v>
      </c>
      <c r="R182" s="6" t="str">
        <f>HYPERLINK("https://docs.wto.org/imrd/directdoc.asp?DDFDocuments/v/G/TBTN24/BRA1544.DOCX", "https://docs.wto.org/imrd/directdoc.asp?DDFDocuments/v/G/TBTN24/BRA1544.DOCX")</f>
        <v>https://docs.wto.org/imrd/directdoc.asp?DDFDocuments/v/G/TBTN24/BRA1544.DOCX</v>
      </c>
    </row>
    <row r="183" spans="1:18" ht="60" customHeight="1" x14ac:dyDescent="0.25">
      <c r="A183" s="8" t="s">
        <v>924</v>
      </c>
      <c r="B183" s="7">
        <v>45457</v>
      </c>
      <c r="C183" s="6" t="str">
        <f>HYPERLINK("https://eping.wto.org/en/Search?viewData= G/TBT/N/BRA/1546"," G/TBT/N/BRA/1546")</f>
        <v xml:space="preserve"> G/TBT/N/BRA/1546</v>
      </c>
      <c r="D183" s="6" t="s">
        <v>173</v>
      </c>
      <c r="E183" s="8" t="s">
        <v>537</v>
      </c>
      <c r="F183" s="8" t="s">
        <v>538</v>
      </c>
      <c r="G183" s="8" t="s">
        <v>539</v>
      </c>
      <c r="H183" s="6" t="s">
        <v>22</v>
      </c>
      <c r="I183" s="6" t="s">
        <v>540</v>
      </c>
      <c r="J183" s="6" t="s">
        <v>54</v>
      </c>
      <c r="K183" s="6" t="s">
        <v>146</v>
      </c>
      <c r="L183" s="6"/>
      <c r="M183" s="7">
        <v>45517</v>
      </c>
      <c r="N183" s="6" t="s">
        <v>24</v>
      </c>
      <c r="O183" s="8" t="s">
        <v>541</v>
      </c>
      <c r="P183" s="6" t="str">
        <f>HYPERLINK("https://docs.wto.org/imrd/directdoc.asp?DDFDocuments/t/G/TBTN24/BRA1546.DOCX", "https://docs.wto.org/imrd/directdoc.asp?DDFDocuments/t/G/TBTN24/BRA1546.DOCX")</f>
        <v>https://docs.wto.org/imrd/directdoc.asp?DDFDocuments/t/G/TBTN24/BRA1546.DOCX</v>
      </c>
      <c r="Q183" s="6" t="str">
        <f>HYPERLINK("https://docs.wto.org/imrd/directdoc.asp?DDFDocuments/u/G/TBTN24/BRA1546.DOCX", "https://docs.wto.org/imrd/directdoc.asp?DDFDocuments/u/G/TBTN24/BRA1546.DOCX")</f>
        <v>https://docs.wto.org/imrd/directdoc.asp?DDFDocuments/u/G/TBTN24/BRA1546.DOCX</v>
      </c>
      <c r="R183" s="6" t="str">
        <f>HYPERLINK("https://docs.wto.org/imrd/directdoc.asp?DDFDocuments/v/G/TBTN24/BRA1546.DOCX", "https://docs.wto.org/imrd/directdoc.asp?DDFDocuments/v/G/TBTN24/BRA1546.DOCX")</f>
        <v>https://docs.wto.org/imrd/directdoc.asp?DDFDocuments/v/G/TBTN24/BRA1546.DOCX</v>
      </c>
    </row>
    <row r="184" spans="1:18" ht="60" customHeight="1" x14ac:dyDescent="0.25">
      <c r="A184" s="2" t="s">
        <v>919</v>
      </c>
      <c r="B184" s="7">
        <v>45457</v>
      </c>
      <c r="C184" s="6" t="str">
        <f>HYPERLINK("https://eping.wto.org/en/Search?viewData= G/TBT/N/EGY/479"," G/TBT/N/EGY/479")</f>
        <v xml:space="preserve"> G/TBT/N/EGY/479</v>
      </c>
      <c r="D184" s="6" t="s">
        <v>494</v>
      </c>
      <c r="E184" s="8" t="s">
        <v>495</v>
      </c>
      <c r="F184" s="8" t="s">
        <v>496</v>
      </c>
      <c r="G184" s="8" t="s">
        <v>497</v>
      </c>
      <c r="H184" s="6" t="s">
        <v>22</v>
      </c>
      <c r="I184" s="6" t="s">
        <v>498</v>
      </c>
      <c r="J184" s="6" t="s">
        <v>499</v>
      </c>
      <c r="K184" s="6" t="s">
        <v>22</v>
      </c>
      <c r="L184" s="6"/>
      <c r="M184" s="7">
        <v>45517</v>
      </c>
      <c r="N184" s="6" t="s">
        <v>24</v>
      </c>
      <c r="O184" s="6"/>
      <c r="P184" s="6" t="str">
        <f>HYPERLINK("https://docs.wto.org/imrd/directdoc.asp?DDFDocuments/t/G/TBTN24/EGY479.DOCX", "https://docs.wto.org/imrd/directdoc.asp?DDFDocuments/t/G/TBTN24/EGY479.DOCX")</f>
        <v>https://docs.wto.org/imrd/directdoc.asp?DDFDocuments/t/G/TBTN24/EGY479.DOCX</v>
      </c>
      <c r="Q184" s="6" t="str">
        <f>HYPERLINK("https://docs.wto.org/imrd/directdoc.asp?DDFDocuments/u/G/TBTN24/EGY479.DOCX", "https://docs.wto.org/imrd/directdoc.asp?DDFDocuments/u/G/TBTN24/EGY479.DOCX")</f>
        <v>https://docs.wto.org/imrd/directdoc.asp?DDFDocuments/u/G/TBTN24/EGY479.DOCX</v>
      </c>
      <c r="R184" s="6" t="str">
        <f>HYPERLINK("https://docs.wto.org/imrd/directdoc.asp?DDFDocuments/v/G/TBTN24/EGY479.DOCX", "https://docs.wto.org/imrd/directdoc.asp?DDFDocuments/v/G/TBTN24/EGY479.DOCX")</f>
        <v>https://docs.wto.org/imrd/directdoc.asp?DDFDocuments/v/G/TBTN24/EGY479.DOCX</v>
      </c>
    </row>
    <row r="185" spans="1:18" ht="60" customHeight="1" x14ac:dyDescent="0.25">
      <c r="A185" s="2" t="s">
        <v>851</v>
      </c>
      <c r="B185" s="7">
        <v>45470</v>
      </c>
      <c r="C185" s="6" t="str">
        <f>HYPERLINK("https://eping.wto.org/en/Search?viewData= G/TBT/N/BDI/485, G/TBT/N/KEN/1633, G/TBT/N/RWA/1034, G/TBT/N/TZA/1142, G/TBT/N/UGA/1952"," G/TBT/N/BDI/485, G/TBT/N/KEN/1633, G/TBT/N/RWA/1034, G/TBT/N/TZA/1142, G/TBT/N/UGA/1952")</f>
        <v xml:space="preserve"> G/TBT/N/BDI/485, G/TBT/N/KEN/1633, G/TBT/N/RWA/1034, G/TBT/N/TZA/1142, G/TBT/N/UGA/1952</v>
      </c>
      <c r="D185" s="6" t="s">
        <v>65</v>
      </c>
      <c r="E185" s="8" t="s">
        <v>66</v>
      </c>
      <c r="F185" s="8" t="s">
        <v>67</v>
      </c>
      <c r="G185" s="8" t="s">
        <v>68</v>
      </c>
      <c r="H185" s="6" t="s">
        <v>69</v>
      </c>
      <c r="I185" s="6" t="s">
        <v>61</v>
      </c>
      <c r="J185" s="6" t="s">
        <v>70</v>
      </c>
      <c r="K185" s="6" t="s">
        <v>63</v>
      </c>
      <c r="L185" s="6"/>
      <c r="M185" s="7">
        <v>45530</v>
      </c>
      <c r="N185" s="6" t="s">
        <v>24</v>
      </c>
      <c r="O185" s="8" t="s">
        <v>71</v>
      </c>
      <c r="P185" s="6" t="str">
        <f>HYPERLINK("https://docs.wto.org/imrd/directdoc.asp?DDFDocuments/t/G/TBTN24/BDI485.DOCX", "https://docs.wto.org/imrd/directdoc.asp?DDFDocuments/t/G/TBTN24/BDI485.DOCX")</f>
        <v>https://docs.wto.org/imrd/directdoc.asp?DDFDocuments/t/G/TBTN24/BDI485.DOCX</v>
      </c>
      <c r="Q185" s="6"/>
      <c r="R185" s="6"/>
    </row>
    <row r="186" spans="1:18" ht="60" customHeight="1" x14ac:dyDescent="0.25">
      <c r="A186" s="2" t="s">
        <v>851</v>
      </c>
      <c r="B186" s="7">
        <v>45470</v>
      </c>
      <c r="C186" s="6" t="str">
        <f>HYPERLINK("https://eping.wto.org/en/Search?viewData= G/TBT/N/BDI/485, G/TBT/N/KEN/1633, G/TBT/N/RWA/1034, G/TBT/N/TZA/1142, G/TBT/N/UGA/1952"," G/TBT/N/BDI/485, G/TBT/N/KEN/1633, G/TBT/N/RWA/1034, G/TBT/N/TZA/1142, G/TBT/N/UGA/1952")</f>
        <v xml:space="preserve"> G/TBT/N/BDI/485, G/TBT/N/KEN/1633, G/TBT/N/RWA/1034, G/TBT/N/TZA/1142, G/TBT/N/UGA/1952</v>
      </c>
      <c r="D186" s="6" t="s">
        <v>79</v>
      </c>
      <c r="E186" s="8" t="s">
        <v>66</v>
      </c>
      <c r="F186" s="8" t="s">
        <v>67</v>
      </c>
      <c r="G186" s="8" t="s">
        <v>68</v>
      </c>
      <c r="H186" s="6" t="s">
        <v>69</v>
      </c>
      <c r="I186" s="6" t="s">
        <v>61</v>
      </c>
      <c r="J186" s="6" t="s">
        <v>70</v>
      </c>
      <c r="K186" s="6" t="s">
        <v>63</v>
      </c>
      <c r="L186" s="6"/>
      <c r="M186" s="7">
        <v>45530</v>
      </c>
      <c r="N186" s="6" t="s">
        <v>24</v>
      </c>
      <c r="O186" s="8" t="s">
        <v>71</v>
      </c>
      <c r="P186" s="6" t="str">
        <f>HYPERLINK("https://docs.wto.org/imrd/directdoc.asp?DDFDocuments/t/G/TBTN24/BDI485.DOCX", "https://docs.wto.org/imrd/directdoc.asp?DDFDocuments/t/G/TBTN24/BDI485.DOCX")</f>
        <v>https://docs.wto.org/imrd/directdoc.asp?DDFDocuments/t/G/TBTN24/BDI485.DOCX</v>
      </c>
      <c r="Q186" s="6"/>
      <c r="R186" s="6"/>
    </row>
    <row r="187" spans="1:18" ht="60" customHeight="1" x14ac:dyDescent="0.25">
      <c r="A187" s="2" t="s">
        <v>851</v>
      </c>
      <c r="B187" s="7">
        <v>45470</v>
      </c>
      <c r="C187" s="6" t="str">
        <f>HYPERLINK("https://eping.wto.org/en/Search?viewData= G/TBT/N/BDI/485, G/TBT/N/KEN/1633, G/TBT/N/RWA/1034, G/TBT/N/TZA/1142, G/TBT/N/UGA/1952"," G/TBT/N/BDI/485, G/TBT/N/KEN/1633, G/TBT/N/RWA/1034, G/TBT/N/TZA/1142, G/TBT/N/UGA/1952")</f>
        <v xml:space="preserve"> G/TBT/N/BDI/485, G/TBT/N/KEN/1633, G/TBT/N/RWA/1034, G/TBT/N/TZA/1142, G/TBT/N/UGA/1952</v>
      </c>
      <c r="D187" s="6" t="s">
        <v>86</v>
      </c>
      <c r="E187" s="8" t="s">
        <v>66</v>
      </c>
      <c r="F187" s="8" t="s">
        <v>67</v>
      </c>
      <c r="G187" s="8" t="s">
        <v>68</v>
      </c>
      <c r="H187" s="6" t="s">
        <v>69</v>
      </c>
      <c r="I187" s="6" t="s">
        <v>61</v>
      </c>
      <c r="J187" s="6" t="s">
        <v>62</v>
      </c>
      <c r="K187" s="6" t="s">
        <v>63</v>
      </c>
      <c r="L187" s="6"/>
      <c r="M187" s="7">
        <v>45530</v>
      </c>
      <c r="N187" s="6" t="s">
        <v>24</v>
      </c>
      <c r="O187" s="8" t="s">
        <v>71</v>
      </c>
      <c r="P187" s="6" t="str">
        <f>HYPERLINK("https://docs.wto.org/imrd/directdoc.asp?DDFDocuments/t/G/TBTN24/BDI485.DOCX", "https://docs.wto.org/imrd/directdoc.asp?DDFDocuments/t/G/TBTN24/BDI485.DOCX")</f>
        <v>https://docs.wto.org/imrd/directdoc.asp?DDFDocuments/t/G/TBTN24/BDI485.DOCX</v>
      </c>
      <c r="Q187" s="6"/>
      <c r="R187" s="6"/>
    </row>
    <row r="188" spans="1:18" ht="60" customHeight="1" x14ac:dyDescent="0.25">
      <c r="A188" s="2" t="s">
        <v>851</v>
      </c>
      <c r="B188" s="7">
        <v>45470</v>
      </c>
      <c r="C188" s="6" t="str">
        <f>HYPERLINK("https://eping.wto.org/en/Search?viewData= G/TBT/N/BDI/485, G/TBT/N/KEN/1633, G/TBT/N/RWA/1034, G/TBT/N/TZA/1142, G/TBT/N/UGA/1952"," G/TBT/N/BDI/485, G/TBT/N/KEN/1633, G/TBT/N/RWA/1034, G/TBT/N/TZA/1142, G/TBT/N/UGA/1952")</f>
        <v xml:space="preserve"> G/TBT/N/BDI/485, G/TBT/N/KEN/1633, G/TBT/N/RWA/1034, G/TBT/N/TZA/1142, G/TBT/N/UGA/1952</v>
      </c>
      <c r="D188" s="6" t="s">
        <v>80</v>
      </c>
      <c r="E188" s="8" t="s">
        <v>66</v>
      </c>
      <c r="F188" s="8" t="s">
        <v>67</v>
      </c>
      <c r="G188" s="8" t="s">
        <v>68</v>
      </c>
      <c r="H188" s="6" t="s">
        <v>69</v>
      </c>
      <c r="I188" s="6" t="s">
        <v>61</v>
      </c>
      <c r="J188" s="6" t="s">
        <v>70</v>
      </c>
      <c r="K188" s="6" t="s">
        <v>63</v>
      </c>
      <c r="L188" s="6"/>
      <c r="M188" s="7">
        <v>45530</v>
      </c>
      <c r="N188" s="6" t="s">
        <v>24</v>
      </c>
      <c r="O188" s="8" t="s">
        <v>71</v>
      </c>
      <c r="P188" s="6" t="str">
        <f>HYPERLINK("https://docs.wto.org/imrd/directdoc.asp?DDFDocuments/t/G/TBTN24/BDI485.DOCX", "https://docs.wto.org/imrd/directdoc.asp?DDFDocuments/t/G/TBTN24/BDI485.DOCX")</f>
        <v>https://docs.wto.org/imrd/directdoc.asp?DDFDocuments/t/G/TBTN24/BDI485.DOCX</v>
      </c>
      <c r="Q188" s="6"/>
      <c r="R188" s="6"/>
    </row>
    <row r="189" spans="1:18" ht="60" customHeight="1" x14ac:dyDescent="0.25">
      <c r="A189" s="2" t="s">
        <v>851</v>
      </c>
      <c r="B189" s="7">
        <v>45470</v>
      </c>
      <c r="C189" s="6" t="str">
        <f>HYPERLINK("https://eping.wto.org/en/Search?viewData= G/TBT/N/BDI/485, G/TBT/N/KEN/1633, G/TBT/N/RWA/1034, G/TBT/N/TZA/1142, G/TBT/N/UGA/1952"," G/TBT/N/BDI/485, G/TBT/N/KEN/1633, G/TBT/N/RWA/1034, G/TBT/N/TZA/1142, G/TBT/N/UGA/1952")</f>
        <v xml:space="preserve"> G/TBT/N/BDI/485, G/TBT/N/KEN/1633, G/TBT/N/RWA/1034, G/TBT/N/TZA/1142, G/TBT/N/UGA/1952</v>
      </c>
      <c r="D189" s="6" t="s">
        <v>56</v>
      </c>
      <c r="E189" s="8" t="s">
        <v>66</v>
      </c>
      <c r="F189" s="8" t="s">
        <v>67</v>
      </c>
      <c r="G189" s="8" t="s">
        <v>68</v>
      </c>
      <c r="H189" s="6" t="s">
        <v>69</v>
      </c>
      <c r="I189" s="6" t="s">
        <v>61</v>
      </c>
      <c r="J189" s="6" t="s">
        <v>62</v>
      </c>
      <c r="K189" s="6" t="s">
        <v>63</v>
      </c>
      <c r="L189" s="6"/>
      <c r="M189" s="7">
        <v>45530</v>
      </c>
      <c r="N189" s="6" t="s">
        <v>24</v>
      </c>
      <c r="O189" s="8" t="s">
        <v>71</v>
      </c>
      <c r="P189" s="6" t="str">
        <f>HYPERLINK("https://docs.wto.org/imrd/directdoc.asp?DDFDocuments/t/G/TBTN24/BDI485.DOCX", "https://docs.wto.org/imrd/directdoc.asp?DDFDocuments/t/G/TBTN24/BDI485.DOCX")</f>
        <v>https://docs.wto.org/imrd/directdoc.asp?DDFDocuments/t/G/TBTN24/BDI485.DOCX</v>
      </c>
      <c r="Q189" s="6"/>
      <c r="R189" s="6"/>
    </row>
    <row r="190" spans="1:18" ht="60" customHeight="1" x14ac:dyDescent="0.25">
      <c r="A190" s="2" t="s">
        <v>951</v>
      </c>
      <c r="B190" s="7">
        <v>45453</v>
      </c>
      <c r="C190" s="6" t="str">
        <f>HYPERLINK("https://eping.wto.org/en/Search?viewData= G/TBT/N/ARE/613"," G/TBT/N/ARE/613")</f>
        <v xml:space="preserve"> G/TBT/N/ARE/613</v>
      </c>
      <c r="D190" s="6" t="s">
        <v>690</v>
      </c>
      <c r="E190" s="8" t="s">
        <v>691</v>
      </c>
      <c r="F190" s="8" t="s">
        <v>692</v>
      </c>
      <c r="G190" s="8" t="s">
        <v>693</v>
      </c>
      <c r="H190" s="6" t="s">
        <v>694</v>
      </c>
      <c r="I190" s="6" t="s">
        <v>223</v>
      </c>
      <c r="J190" s="6" t="s">
        <v>695</v>
      </c>
      <c r="K190" s="6" t="s">
        <v>146</v>
      </c>
      <c r="L190" s="6"/>
      <c r="M190" s="7">
        <v>45513</v>
      </c>
      <c r="N190" s="6" t="s">
        <v>24</v>
      </c>
      <c r="O190" s="8" t="s">
        <v>696</v>
      </c>
      <c r="P190" s="6" t="str">
        <f>HYPERLINK("https://docs.wto.org/imrd/directdoc.asp?DDFDocuments/t/G/TBTN24/ARE613.DOCX", "https://docs.wto.org/imrd/directdoc.asp?DDFDocuments/t/G/TBTN24/ARE613.DOCX")</f>
        <v>https://docs.wto.org/imrd/directdoc.asp?DDFDocuments/t/G/TBTN24/ARE613.DOCX</v>
      </c>
      <c r="Q190" s="6" t="str">
        <f>HYPERLINK("https://docs.wto.org/imrd/directdoc.asp?DDFDocuments/u/G/TBTN24/ARE613.DOCX", "https://docs.wto.org/imrd/directdoc.asp?DDFDocuments/u/G/TBTN24/ARE613.DOCX")</f>
        <v>https://docs.wto.org/imrd/directdoc.asp?DDFDocuments/u/G/TBTN24/ARE613.DOCX</v>
      </c>
      <c r="R190" s="6" t="str">
        <f>HYPERLINK("https://docs.wto.org/imrd/directdoc.asp?DDFDocuments/v/G/TBTN24/ARE613.DOCX", "https://docs.wto.org/imrd/directdoc.asp?DDFDocuments/v/G/TBTN24/ARE613.DOCX")</f>
        <v>https://docs.wto.org/imrd/directdoc.asp?DDFDocuments/v/G/TBTN24/ARE613.DOCX</v>
      </c>
    </row>
    <row r="191" spans="1:18" ht="60" customHeight="1" x14ac:dyDescent="0.25">
      <c r="A191" s="2" t="s">
        <v>936</v>
      </c>
      <c r="B191" s="7">
        <v>45455</v>
      </c>
      <c r="C191" s="6" t="str">
        <f>HYPERLINK("https://eping.wto.org/en/Search?viewData= G/TBT/N/SVN/127"," G/TBT/N/SVN/127")</f>
        <v xml:space="preserve"> G/TBT/N/SVN/127</v>
      </c>
      <c r="D191" s="6" t="s">
        <v>607</v>
      </c>
      <c r="E191" s="8" t="s">
        <v>608</v>
      </c>
      <c r="F191" s="8" t="s">
        <v>609</v>
      </c>
      <c r="G191" s="8" t="s">
        <v>610</v>
      </c>
      <c r="H191" s="6" t="s">
        <v>222</v>
      </c>
      <c r="I191" s="6" t="s">
        <v>223</v>
      </c>
      <c r="J191" s="6" t="s">
        <v>611</v>
      </c>
      <c r="K191" s="6" t="s">
        <v>22</v>
      </c>
      <c r="L191" s="6"/>
      <c r="M191" s="7">
        <v>45515</v>
      </c>
      <c r="N191" s="6" t="s">
        <v>24</v>
      </c>
      <c r="O191" s="8" t="s">
        <v>612</v>
      </c>
      <c r="P191" s="6" t="str">
        <f>HYPERLINK("https://docs.wto.org/imrd/directdoc.asp?DDFDocuments/t/G/TBTN24/SVN127.DOCX", "https://docs.wto.org/imrd/directdoc.asp?DDFDocuments/t/G/TBTN24/SVN127.DOCX")</f>
        <v>https://docs.wto.org/imrd/directdoc.asp?DDFDocuments/t/G/TBTN24/SVN127.DOCX</v>
      </c>
      <c r="Q191" s="6" t="str">
        <f>HYPERLINK("https://docs.wto.org/imrd/directdoc.asp?DDFDocuments/u/G/TBTN24/SVN127.DOCX", "https://docs.wto.org/imrd/directdoc.asp?DDFDocuments/u/G/TBTN24/SVN127.DOCX")</f>
        <v>https://docs.wto.org/imrd/directdoc.asp?DDFDocuments/u/G/TBTN24/SVN127.DOCX</v>
      </c>
      <c r="R191" s="6" t="str">
        <f>HYPERLINK("https://docs.wto.org/imrd/directdoc.asp?DDFDocuments/v/G/TBTN24/SVN127.DOCX", "https://docs.wto.org/imrd/directdoc.asp?DDFDocuments/v/G/TBTN24/SVN127.DOCX")</f>
        <v>https://docs.wto.org/imrd/directdoc.asp?DDFDocuments/v/G/TBTN24/SVN127.DOCX</v>
      </c>
    </row>
    <row r="192" spans="1:18" ht="60" customHeight="1" x14ac:dyDescent="0.25">
      <c r="A192" s="8" t="s">
        <v>901</v>
      </c>
      <c r="B192" s="7">
        <v>45462</v>
      </c>
      <c r="C192" s="6" t="str">
        <f>HYPERLINK("https://eping.wto.org/en/Search?viewData= G/TBT/N/CHN/1871"," G/TBT/N/CHN/1871")</f>
        <v xml:space="preserve"> G/TBT/N/CHN/1871</v>
      </c>
      <c r="D192" s="6" t="s">
        <v>332</v>
      </c>
      <c r="E192" s="8" t="s">
        <v>399</v>
      </c>
      <c r="F192" s="8" t="s">
        <v>400</v>
      </c>
      <c r="G192" s="8" t="s">
        <v>401</v>
      </c>
      <c r="H192" s="6" t="s">
        <v>336</v>
      </c>
      <c r="I192" s="6" t="s">
        <v>402</v>
      </c>
      <c r="J192" s="6" t="s">
        <v>54</v>
      </c>
      <c r="K192" s="6" t="s">
        <v>22</v>
      </c>
      <c r="L192" s="6"/>
      <c r="M192" s="7">
        <v>45522</v>
      </c>
      <c r="N192" s="6" t="s">
        <v>24</v>
      </c>
      <c r="O192" s="8" t="s">
        <v>403</v>
      </c>
      <c r="P192" s="6" t="str">
        <f>HYPERLINK("https://docs.wto.org/imrd/directdoc.asp?DDFDocuments/t/G/TBTN24/CHN1871.DOCX", "https://docs.wto.org/imrd/directdoc.asp?DDFDocuments/t/G/TBTN24/CHN1871.DOCX")</f>
        <v>https://docs.wto.org/imrd/directdoc.asp?DDFDocuments/t/G/TBTN24/CHN1871.DOCX</v>
      </c>
      <c r="Q192" s="6" t="str">
        <f>HYPERLINK("https://docs.wto.org/imrd/directdoc.asp?DDFDocuments/u/G/TBTN24/CHN1871.DOCX", "https://docs.wto.org/imrd/directdoc.asp?DDFDocuments/u/G/TBTN24/CHN1871.DOCX")</f>
        <v>https://docs.wto.org/imrd/directdoc.asp?DDFDocuments/u/G/TBTN24/CHN1871.DOCX</v>
      </c>
      <c r="R192" s="6" t="str">
        <f>HYPERLINK("https://docs.wto.org/imrd/directdoc.asp?DDFDocuments/v/G/TBTN24/CHN1871.DOCX", "https://docs.wto.org/imrd/directdoc.asp?DDFDocuments/v/G/TBTN24/CHN1871.DOCX")</f>
        <v>https://docs.wto.org/imrd/directdoc.asp?DDFDocuments/v/G/TBTN24/CHN1871.DOCX</v>
      </c>
    </row>
    <row r="193" spans="1:18" ht="60" customHeight="1" x14ac:dyDescent="0.25">
      <c r="A193" s="2" t="s">
        <v>885</v>
      </c>
      <c r="B193" s="7">
        <v>45463</v>
      </c>
      <c r="C193" s="6" t="str">
        <f>HYPERLINK("https://eping.wto.org/en/Search?viewData= G/TBT/N/ZAF/257"," G/TBT/N/ZAF/257")</f>
        <v xml:space="preserve"> G/TBT/N/ZAF/257</v>
      </c>
      <c r="D193" s="6" t="s">
        <v>298</v>
      </c>
      <c r="E193" s="8" t="s">
        <v>306</v>
      </c>
      <c r="F193" s="8" t="s">
        <v>307</v>
      </c>
      <c r="G193" s="8" t="s">
        <v>308</v>
      </c>
      <c r="H193" s="6" t="s">
        <v>309</v>
      </c>
      <c r="I193" s="6" t="s">
        <v>303</v>
      </c>
      <c r="J193" s="6" t="s">
        <v>304</v>
      </c>
      <c r="K193" s="6" t="s">
        <v>63</v>
      </c>
      <c r="L193" s="6"/>
      <c r="M193" s="7">
        <v>45523</v>
      </c>
      <c r="N193" s="6" t="s">
        <v>24</v>
      </c>
      <c r="O193" s="8" t="s">
        <v>310</v>
      </c>
      <c r="P193" s="6" t="str">
        <f>HYPERLINK("https://docs.wto.org/imrd/directdoc.asp?DDFDocuments/t/G/TBTN24/ZAF257.DOCX", "https://docs.wto.org/imrd/directdoc.asp?DDFDocuments/t/G/TBTN24/ZAF257.DOCX")</f>
        <v>https://docs.wto.org/imrd/directdoc.asp?DDFDocuments/t/G/TBTN24/ZAF257.DOCX</v>
      </c>
      <c r="Q193" s="6" t="str">
        <f>HYPERLINK("https://docs.wto.org/imrd/directdoc.asp?DDFDocuments/u/G/TBTN24/ZAF257.DOCX", "https://docs.wto.org/imrd/directdoc.asp?DDFDocuments/u/G/TBTN24/ZAF257.DOCX")</f>
        <v>https://docs.wto.org/imrd/directdoc.asp?DDFDocuments/u/G/TBTN24/ZAF257.DOCX</v>
      </c>
      <c r="R193" s="6" t="str">
        <f>HYPERLINK("https://docs.wto.org/imrd/directdoc.asp?DDFDocuments/v/G/TBTN24/ZAF257.DOCX", "https://docs.wto.org/imrd/directdoc.asp?DDFDocuments/v/G/TBTN24/ZAF257.DOCX")</f>
        <v>https://docs.wto.org/imrd/directdoc.asp?DDFDocuments/v/G/TBTN24/ZAF257.DOCX</v>
      </c>
    </row>
    <row r="194" spans="1:18" ht="60" customHeight="1" x14ac:dyDescent="0.25">
      <c r="A194" s="2" t="s">
        <v>945</v>
      </c>
      <c r="B194" s="7">
        <v>45454</v>
      </c>
      <c r="C194" s="6" t="str">
        <f>HYPERLINK("https://eping.wto.org/en/Search?viewData= G/TBT/N/CHE/288"," G/TBT/N/CHE/288")</f>
        <v xml:space="preserve"> G/TBT/N/CHE/288</v>
      </c>
      <c r="D194" s="6" t="s">
        <v>650</v>
      </c>
      <c r="E194" s="8" t="s">
        <v>651</v>
      </c>
      <c r="F194" s="8" t="s">
        <v>652</v>
      </c>
      <c r="G194" s="8" t="s">
        <v>653</v>
      </c>
      <c r="H194" s="6" t="s">
        <v>654</v>
      </c>
      <c r="I194" s="6" t="s">
        <v>655</v>
      </c>
      <c r="J194" s="6" t="s">
        <v>656</v>
      </c>
      <c r="K194" s="6" t="s">
        <v>22</v>
      </c>
      <c r="L194" s="6"/>
      <c r="M194" s="7">
        <v>45514</v>
      </c>
      <c r="N194" s="6" t="s">
        <v>24</v>
      </c>
      <c r="O194" s="8" t="s">
        <v>657</v>
      </c>
      <c r="P194" s="6" t="str">
        <f>HYPERLINK("https://docs.wto.org/imrd/directdoc.asp?DDFDocuments/t/G/TBTN24/CHE288.DOCX", "https://docs.wto.org/imrd/directdoc.asp?DDFDocuments/t/G/TBTN24/CHE288.DOCX")</f>
        <v>https://docs.wto.org/imrd/directdoc.asp?DDFDocuments/t/G/TBTN24/CHE288.DOCX</v>
      </c>
      <c r="Q194" s="6" t="str">
        <f>HYPERLINK("https://docs.wto.org/imrd/directdoc.asp?DDFDocuments/u/G/TBTN24/CHE288.DOCX", "https://docs.wto.org/imrd/directdoc.asp?DDFDocuments/u/G/TBTN24/CHE288.DOCX")</f>
        <v>https://docs.wto.org/imrd/directdoc.asp?DDFDocuments/u/G/TBTN24/CHE288.DOCX</v>
      </c>
      <c r="R194" s="6" t="str">
        <f>HYPERLINK("https://docs.wto.org/imrd/directdoc.asp?DDFDocuments/v/G/TBTN24/CHE288.DOCX", "https://docs.wto.org/imrd/directdoc.asp?DDFDocuments/v/G/TBTN24/CHE288.DOCX")</f>
        <v>https://docs.wto.org/imrd/directdoc.asp?DDFDocuments/v/G/TBTN24/CHE288.DOCX</v>
      </c>
    </row>
    <row r="195" spans="1:18" ht="60" customHeight="1" x14ac:dyDescent="0.25">
      <c r="A195" s="2" t="s">
        <v>908</v>
      </c>
      <c r="B195" s="7">
        <v>45461</v>
      </c>
      <c r="C195" s="6" t="str">
        <f>HYPERLINK("https://eping.wto.org/en/Search?viewData= G/TBT/N/CHL/685"," G/TBT/N/CHL/685")</f>
        <v xml:space="preserve"> G/TBT/N/CHL/685</v>
      </c>
      <c r="D195" s="6" t="s">
        <v>136</v>
      </c>
      <c r="E195" s="8" t="s">
        <v>429</v>
      </c>
      <c r="F195" s="8" t="s">
        <v>430</v>
      </c>
      <c r="G195" s="8" t="s">
        <v>431</v>
      </c>
      <c r="H195" s="6" t="s">
        <v>432</v>
      </c>
      <c r="I195" s="6" t="s">
        <v>433</v>
      </c>
      <c r="J195" s="6" t="s">
        <v>54</v>
      </c>
      <c r="K195" s="6" t="s">
        <v>22</v>
      </c>
      <c r="L195" s="6"/>
      <c r="M195" s="7">
        <v>45521</v>
      </c>
      <c r="N195" s="6" t="s">
        <v>24</v>
      </c>
      <c r="O195" s="8" t="s">
        <v>434</v>
      </c>
      <c r="P195" s="6" t="str">
        <f>HYPERLINK("https://docs.wto.org/imrd/directdoc.asp?DDFDocuments/t/G/TBTN24/CHL685.DOCX", "https://docs.wto.org/imrd/directdoc.asp?DDFDocuments/t/G/TBTN24/CHL685.DOCX")</f>
        <v>https://docs.wto.org/imrd/directdoc.asp?DDFDocuments/t/G/TBTN24/CHL685.DOCX</v>
      </c>
      <c r="Q195" s="6" t="str">
        <f>HYPERLINK("https://docs.wto.org/imrd/directdoc.asp?DDFDocuments/u/G/TBTN24/CHL685.DOCX", "https://docs.wto.org/imrd/directdoc.asp?DDFDocuments/u/G/TBTN24/CHL685.DOCX")</f>
        <v>https://docs.wto.org/imrd/directdoc.asp?DDFDocuments/u/G/TBTN24/CHL685.DOCX</v>
      </c>
      <c r="R195" s="6" t="str">
        <f>HYPERLINK("https://docs.wto.org/imrd/directdoc.asp?DDFDocuments/v/G/TBTN24/CHL685.DOCX", "https://docs.wto.org/imrd/directdoc.asp?DDFDocuments/v/G/TBTN24/CHL685.DOCX")</f>
        <v>https://docs.wto.org/imrd/directdoc.asp?DDFDocuments/v/G/TBTN24/CHL685.DOCX</v>
      </c>
    </row>
    <row r="196" spans="1:18" ht="60" customHeight="1" x14ac:dyDescent="0.25">
      <c r="A196" s="2" t="s">
        <v>864</v>
      </c>
      <c r="B196" s="7">
        <v>45469</v>
      </c>
      <c r="C196" s="6" t="str">
        <f>HYPERLINK("https://eping.wto.org/en/Search?viewData= G/TBT/N/SGP/71"," G/TBT/N/SGP/71")</f>
        <v xml:space="preserve"> G/TBT/N/SGP/71</v>
      </c>
      <c r="D196" s="6" t="s">
        <v>153</v>
      </c>
      <c r="E196" s="8" t="s">
        <v>154</v>
      </c>
      <c r="F196" s="8" t="s">
        <v>155</v>
      </c>
      <c r="G196" s="8" t="s">
        <v>156</v>
      </c>
      <c r="H196" s="6" t="s">
        <v>157</v>
      </c>
      <c r="I196" s="6" t="s">
        <v>158</v>
      </c>
      <c r="J196" s="6" t="s">
        <v>159</v>
      </c>
      <c r="K196" s="6" t="s">
        <v>22</v>
      </c>
      <c r="L196" s="6"/>
      <c r="M196" s="7">
        <v>45529</v>
      </c>
      <c r="N196" s="6" t="s">
        <v>24</v>
      </c>
      <c r="O196" s="8" t="s">
        <v>160</v>
      </c>
      <c r="P196" s="6" t="str">
        <f>HYPERLINK("https://docs.wto.org/imrd/directdoc.asp?DDFDocuments/t/G/TBTN24/SGP71.DOCX", "https://docs.wto.org/imrd/directdoc.asp?DDFDocuments/t/G/TBTN24/SGP71.DOCX")</f>
        <v>https://docs.wto.org/imrd/directdoc.asp?DDFDocuments/t/G/TBTN24/SGP71.DOCX</v>
      </c>
      <c r="Q196" s="6"/>
      <c r="R196" s="6"/>
    </row>
    <row r="197" spans="1:18" ht="60" customHeight="1" x14ac:dyDescent="0.25">
      <c r="A197" s="2" t="s">
        <v>888</v>
      </c>
      <c r="B197" s="7">
        <v>45463</v>
      </c>
      <c r="C197" s="6" t="str">
        <f>HYPERLINK("https://eping.wto.org/en/Search?viewData= G/TBT/N/ECU/539"," G/TBT/N/ECU/539")</f>
        <v xml:space="preserve"> G/TBT/N/ECU/539</v>
      </c>
      <c r="D197" s="6" t="s">
        <v>17</v>
      </c>
      <c r="E197" s="8" t="s">
        <v>321</v>
      </c>
      <c r="F197" s="8" t="s">
        <v>322</v>
      </c>
      <c r="G197" s="8" t="s">
        <v>323</v>
      </c>
      <c r="H197" s="6" t="s">
        <v>324</v>
      </c>
      <c r="I197" s="6" t="s">
        <v>325</v>
      </c>
      <c r="J197" s="6" t="s">
        <v>23</v>
      </c>
      <c r="K197" s="6" t="s">
        <v>22</v>
      </c>
      <c r="L197" s="6"/>
      <c r="M197" s="7">
        <v>45523</v>
      </c>
      <c r="N197" s="6" t="s">
        <v>24</v>
      </c>
      <c r="O197" s="8" t="s">
        <v>326</v>
      </c>
      <c r="P197" s="6" t="str">
        <f>HYPERLINK("https://docs.wto.org/imrd/directdoc.asp?DDFDocuments/t/G/TBTN24/ECU539.DOCX", "https://docs.wto.org/imrd/directdoc.asp?DDFDocuments/t/G/TBTN24/ECU539.DOCX")</f>
        <v>https://docs.wto.org/imrd/directdoc.asp?DDFDocuments/t/G/TBTN24/ECU539.DOCX</v>
      </c>
      <c r="Q197" s="6" t="str">
        <f>HYPERLINK("https://docs.wto.org/imrd/directdoc.asp?DDFDocuments/u/G/TBTN24/ECU539.DOCX", "https://docs.wto.org/imrd/directdoc.asp?DDFDocuments/u/G/TBTN24/ECU539.DOCX")</f>
        <v>https://docs.wto.org/imrd/directdoc.asp?DDFDocuments/u/G/TBTN24/ECU539.DOCX</v>
      </c>
      <c r="R197" s="6" t="str">
        <f>HYPERLINK("https://docs.wto.org/imrd/directdoc.asp?DDFDocuments/v/G/TBTN24/ECU539.DOCX", "https://docs.wto.org/imrd/directdoc.asp?DDFDocuments/v/G/TBTN24/ECU539.DOCX")</f>
        <v>https://docs.wto.org/imrd/directdoc.asp?DDFDocuments/v/G/TBTN24/ECU539.DOCX</v>
      </c>
    </row>
    <row r="198" spans="1:18" ht="60" customHeight="1" x14ac:dyDescent="0.25">
      <c r="A198" s="2" t="s">
        <v>883</v>
      </c>
      <c r="B198" s="7">
        <v>45463</v>
      </c>
      <c r="C198" s="6" t="str">
        <f>HYPERLINK("https://eping.wto.org/en/Search?viewData= G/TBT/N/ECU/540"," G/TBT/N/ECU/540")</f>
        <v xml:space="preserve"> G/TBT/N/ECU/540</v>
      </c>
      <c r="D198" s="6" t="s">
        <v>17</v>
      </c>
      <c r="E198" s="8" t="s">
        <v>289</v>
      </c>
      <c r="F198" s="8" t="s">
        <v>290</v>
      </c>
      <c r="G198" s="8" t="s">
        <v>291</v>
      </c>
      <c r="H198" s="6" t="s">
        <v>292</v>
      </c>
      <c r="I198" s="6" t="s">
        <v>293</v>
      </c>
      <c r="J198" s="6" t="s">
        <v>23</v>
      </c>
      <c r="K198" s="6" t="s">
        <v>22</v>
      </c>
      <c r="L198" s="6"/>
      <c r="M198" s="7">
        <v>45523</v>
      </c>
      <c r="N198" s="6" t="s">
        <v>24</v>
      </c>
      <c r="O198" s="8" t="s">
        <v>294</v>
      </c>
      <c r="P198" s="6" t="str">
        <f>HYPERLINK("https://docs.wto.org/imrd/directdoc.asp?DDFDocuments/t/G/TBTN24/ECU540.DOCX", "https://docs.wto.org/imrd/directdoc.asp?DDFDocuments/t/G/TBTN24/ECU540.DOCX")</f>
        <v>https://docs.wto.org/imrd/directdoc.asp?DDFDocuments/t/G/TBTN24/ECU540.DOCX</v>
      </c>
      <c r="Q198" s="6" t="str">
        <f>HYPERLINK("https://docs.wto.org/imrd/directdoc.asp?DDFDocuments/u/G/TBTN24/ECU540.DOCX", "https://docs.wto.org/imrd/directdoc.asp?DDFDocuments/u/G/TBTN24/ECU540.DOCX")</f>
        <v>https://docs.wto.org/imrd/directdoc.asp?DDFDocuments/u/G/TBTN24/ECU540.DOCX</v>
      </c>
      <c r="R198" s="6" t="str">
        <f>HYPERLINK("https://docs.wto.org/imrd/directdoc.asp?DDFDocuments/v/G/TBTN24/ECU540.DOCX", "https://docs.wto.org/imrd/directdoc.asp?DDFDocuments/v/G/TBTN24/ECU540.DOCX")</f>
        <v>https://docs.wto.org/imrd/directdoc.asp?DDFDocuments/v/G/TBTN24/ECU540.DOCX</v>
      </c>
    </row>
    <row r="199" spans="1:18" ht="60" customHeight="1" x14ac:dyDescent="0.25">
      <c r="A199" s="2" t="s">
        <v>890</v>
      </c>
      <c r="B199" s="7">
        <v>45462</v>
      </c>
      <c r="C199" s="6" t="str">
        <f>HYPERLINK("https://eping.wto.org/en/Search?viewData= G/TBT/N/CHN/1869"," G/TBT/N/CHN/1869")</f>
        <v xml:space="preserve"> G/TBT/N/CHN/1869</v>
      </c>
      <c r="D199" s="6" t="s">
        <v>332</v>
      </c>
      <c r="E199" s="8" t="s">
        <v>333</v>
      </c>
      <c r="F199" s="8" t="s">
        <v>334</v>
      </c>
      <c r="G199" s="8" t="s">
        <v>335</v>
      </c>
      <c r="H199" s="6" t="s">
        <v>336</v>
      </c>
      <c r="I199" s="6" t="s">
        <v>337</v>
      </c>
      <c r="J199" s="6" t="s">
        <v>54</v>
      </c>
      <c r="K199" s="6" t="s">
        <v>22</v>
      </c>
      <c r="L199" s="6"/>
      <c r="M199" s="7">
        <v>45522</v>
      </c>
      <c r="N199" s="6" t="s">
        <v>24</v>
      </c>
      <c r="O199" s="8" t="s">
        <v>338</v>
      </c>
      <c r="P199" s="6" t="str">
        <f>HYPERLINK("https://docs.wto.org/imrd/directdoc.asp?DDFDocuments/t/G/TBTN24/CHN1869.DOCX", "https://docs.wto.org/imrd/directdoc.asp?DDFDocuments/t/G/TBTN24/CHN1869.DOCX")</f>
        <v>https://docs.wto.org/imrd/directdoc.asp?DDFDocuments/t/G/TBTN24/CHN1869.DOCX</v>
      </c>
      <c r="Q199" s="6" t="str">
        <f>HYPERLINK("https://docs.wto.org/imrd/directdoc.asp?DDFDocuments/u/G/TBTN24/CHN1869.DOCX", "https://docs.wto.org/imrd/directdoc.asp?DDFDocuments/u/G/TBTN24/CHN1869.DOCX")</f>
        <v>https://docs.wto.org/imrd/directdoc.asp?DDFDocuments/u/G/TBTN24/CHN1869.DOCX</v>
      </c>
      <c r="R199" s="6" t="str">
        <f>HYPERLINK("https://docs.wto.org/imrd/directdoc.asp?DDFDocuments/v/G/TBTN24/CHN1869.DOCX", "https://docs.wto.org/imrd/directdoc.asp?DDFDocuments/v/G/TBTN24/CHN1869.DOCX")</f>
        <v>https://docs.wto.org/imrd/directdoc.asp?DDFDocuments/v/G/TBTN24/CHN1869.DOCX</v>
      </c>
    </row>
    <row r="200" spans="1:18" ht="60" customHeight="1" x14ac:dyDescent="0.25">
      <c r="A200" s="2" t="s">
        <v>959</v>
      </c>
      <c r="B200" s="7">
        <v>45449</v>
      </c>
      <c r="C200" s="6" t="str">
        <f>HYPERLINK("https://eping.wto.org/en/Search?viewData= G/TBT/N/ECU/532"," G/TBT/N/ECU/532")</f>
        <v xml:space="preserve"> G/TBT/N/ECU/532</v>
      </c>
      <c r="D200" s="6" t="s">
        <v>17</v>
      </c>
      <c r="E200" s="8" t="s">
        <v>744</v>
      </c>
      <c r="F200" s="8" t="s">
        <v>745</v>
      </c>
      <c r="G200" s="8" t="s">
        <v>746</v>
      </c>
      <c r="H200" s="6" t="s">
        <v>747</v>
      </c>
      <c r="I200" s="6" t="s">
        <v>748</v>
      </c>
      <c r="J200" s="6" t="s">
        <v>749</v>
      </c>
      <c r="K200" s="6" t="s">
        <v>22</v>
      </c>
      <c r="L200" s="6"/>
      <c r="M200" s="7">
        <v>45509</v>
      </c>
      <c r="N200" s="6" t="s">
        <v>24</v>
      </c>
      <c r="O200" s="8" t="s">
        <v>750</v>
      </c>
      <c r="P200" s="6" t="str">
        <f>HYPERLINK("https://docs.wto.org/imrd/directdoc.asp?DDFDocuments/t/G/TBTN24/ECU532.DOCX", "https://docs.wto.org/imrd/directdoc.asp?DDFDocuments/t/G/TBTN24/ECU532.DOCX")</f>
        <v>https://docs.wto.org/imrd/directdoc.asp?DDFDocuments/t/G/TBTN24/ECU532.DOCX</v>
      </c>
      <c r="Q200" s="6" t="str">
        <f>HYPERLINK("https://docs.wto.org/imrd/directdoc.asp?DDFDocuments/u/G/TBTN24/ECU532.DOCX", "https://docs.wto.org/imrd/directdoc.asp?DDFDocuments/u/G/TBTN24/ECU532.DOCX")</f>
        <v>https://docs.wto.org/imrd/directdoc.asp?DDFDocuments/u/G/TBTN24/ECU532.DOCX</v>
      </c>
      <c r="R200" s="6" t="str">
        <f>HYPERLINK("https://docs.wto.org/imrd/directdoc.asp?DDFDocuments/v/G/TBTN24/ECU532.DOCX", "https://docs.wto.org/imrd/directdoc.asp?DDFDocuments/v/G/TBTN24/ECU532.DOCX")</f>
        <v>https://docs.wto.org/imrd/directdoc.asp?DDFDocuments/v/G/TBTN24/ECU532.DOCX</v>
      </c>
    </row>
    <row r="201" spans="1:18" ht="60" customHeight="1" x14ac:dyDescent="0.25">
      <c r="A201" s="2" t="s">
        <v>950</v>
      </c>
      <c r="B201" s="7">
        <v>45453</v>
      </c>
      <c r="C201" s="6" t="str">
        <f>HYPERLINK("https://eping.wto.org/en/Search?viewData= G/TBT/N/ECU/533"," G/TBT/N/ECU/533")</f>
        <v xml:space="preserve"> G/TBT/N/ECU/533</v>
      </c>
      <c r="D201" s="6" t="s">
        <v>17</v>
      </c>
      <c r="E201" s="8" t="s">
        <v>684</v>
      </c>
      <c r="F201" s="8" t="s">
        <v>685</v>
      </c>
      <c r="G201" s="8" t="s">
        <v>686</v>
      </c>
      <c r="H201" s="6" t="s">
        <v>687</v>
      </c>
      <c r="I201" s="6" t="s">
        <v>688</v>
      </c>
      <c r="J201" s="6" t="s">
        <v>23</v>
      </c>
      <c r="K201" s="6" t="s">
        <v>22</v>
      </c>
      <c r="L201" s="6"/>
      <c r="M201" s="7">
        <v>45513</v>
      </c>
      <c r="N201" s="6" t="s">
        <v>24</v>
      </c>
      <c r="O201" s="8" t="s">
        <v>689</v>
      </c>
      <c r="P201" s="6" t="str">
        <f>HYPERLINK("https://docs.wto.org/imrd/directdoc.asp?DDFDocuments/t/G/TBTN24/ECU533.DOCX", "https://docs.wto.org/imrd/directdoc.asp?DDFDocuments/t/G/TBTN24/ECU533.DOCX")</f>
        <v>https://docs.wto.org/imrd/directdoc.asp?DDFDocuments/t/G/TBTN24/ECU533.DOCX</v>
      </c>
      <c r="Q201" s="6" t="str">
        <f>HYPERLINK("https://docs.wto.org/imrd/directdoc.asp?DDFDocuments/u/G/TBTN24/ECU533.DOCX", "https://docs.wto.org/imrd/directdoc.asp?DDFDocuments/u/G/TBTN24/ECU533.DOCX")</f>
        <v>https://docs.wto.org/imrd/directdoc.asp?DDFDocuments/u/G/TBTN24/ECU533.DOCX</v>
      </c>
      <c r="R201" s="6" t="str">
        <f>HYPERLINK("https://docs.wto.org/imrd/directdoc.asp?DDFDocuments/v/G/TBTN24/ECU533.DOCX", "https://docs.wto.org/imrd/directdoc.asp?DDFDocuments/v/G/TBTN24/ECU533.DOCX")</f>
        <v>https://docs.wto.org/imrd/directdoc.asp?DDFDocuments/v/G/TBTN24/ECU533.DOCX</v>
      </c>
    </row>
    <row r="202" spans="1:18" ht="60" customHeight="1" x14ac:dyDescent="0.25">
      <c r="A202" s="2" t="s">
        <v>859</v>
      </c>
      <c r="B202" s="7">
        <v>45470</v>
      </c>
      <c r="C202" s="6" t="str">
        <f>HYPERLINK("https://eping.wto.org/en/Search?viewData= G/TBT/N/EU/1071"," G/TBT/N/EU/1071")</f>
        <v xml:space="preserve"> G/TBT/N/EU/1071</v>
      </c>
      <c r="D202" s="6" t="s">
        <v>72</v>
      </c>
      <c r="E202" s="8" t="s">
        <v>116</v>
      </c>
      <c r="F202" s="8" t="s">
        <v>117</v>
      </c>
      <c r="G202" s="8" t="s">
        <v>118</v>
      </c>
      <c r="H202" s="6" t="s">
        <v>22</v>
      </c>
      <c r="I202" s="6" t="s">
        <v>22</v>
      </c>
      <c r="J202" s="6" t="s">
        <v>119</v>
      </c>
      <c r="K202" s="6" t="s">
        <v>22</v>
      </c>
      <c r="L202" s="6"/>
      <c r="M202" s="7">
        <v>45530</v>
      </c>
      <c r="N202" s="6" t="s">
        <v>24</v>
      </c>
      <c r="O202" s="8" t="s">
        <v>120</v>
      </c>
      <c r="P202" s="6" t="str">
        <f>HYPERLINK("https://docs.wto.org/imrd/directdoc.asp?DDFDocuments/t/G/TBTN24/EU1071.DOCX", "https://docs.wto.org/imrd/directdoc.asp?DDFDocuments/t/G/TBTN24/EU1071.DOCX")</f>
        <v>https://docs.wto.org/imrd/directdoc.asp?DDFDocuments/t/G/TBTN24/EU1071.DOCX</v>
      </c>
      <c r="Q202" s="6"/>
      <c r="R202" s="6"/>
    </row>
  </sheetData>
  <sortState xmlns:xlrd2="http://schemas.microsoft.com/office/spreadsheetml/2017/richdata2" ref="A2:R202">
    <sortCondition ref="A2:A20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2024-07-01T09:07:17Z</dcterms:created>
  <dcterms:modified xsi:type="dcterms:W3CDTF">2024-07-01T12:38:50Z</dcterms:modified>
</cp:coreProperties>
</file>