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O:\Kundecentret\Information\Overvågning - vedligeholdelse\Notifikationer\Arkiv 2024\"/>
    </mc:Choice>
  </mc:AlternateContent>
  <xr:revisionPtr revIDLastSave="0" documentId="13_ncr:1_{6344CDA1-59E0-4341-BEC6-FF8A208F055A}" xr6:coauthVersionLast="47" xr6:coauthVersionMax="47" xr10:uidLastSave="{00000000-0000-0000-0000-000000000000}"/>
  <bookViews>
    <workbookView xWindow="-120" yWindow="-120" windowWidth="29040" windowHeight="1572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1" l="1"/>
  <c r="Q15" i="1"/>
  <c r="P15" i="1"/>
  <c r="C15" i="1"/>
  <c r="R66" i="1"/>
  <c r="Q66" i="1"/>
  <c r="P66" i="1"/>
  <c r="C66" i="1"/>
  <c r="R13" i="1"/>
  <c r="Q13" i="1"/>
  <c r="P13" i="1"/>
  <c r="C13" i="1"/>
  <c r="R70" i="1"/>
  <c r="Q70" i="1"/>
  <c r="P70" i="1"/>
  <c r="C70" i="1"/>
  <c r="R14" i="1"/>
  <c r="Q14" i="1"/>
  <c r="P14" i="1"/>
  <c r="C14" i="1"/>
  <c r="R86" i="1"/>
  <c r="Q86" i="1"/>
  <c r="P86" i="1"/>
  <c r="C86" i="1"/>
  <c r="R12" i="1"/>
  <c r="Q12" i="1"/>
  <c r="P12" i="1"/>
  <c r="C12" i="1"/>
  <c r="R11" i="1"/>
  <c r="Q11" i="1"/>
  <c r="P11" i="1"/>
  <c r="C11" i="1"/>
  <c r="R69" i="1"/>
  <c r="Q69" i="1"/>
  <c r="P69" i="1"/>
  <c r="C69" i="1"/>
  <c r="R68" i="1"/>
  <c r="Q68" i="1"/>
  <c r="P68" i="1"/>
  <c r="C68" i="1"/>
  <c r="R76" i="1"/>
  <c r="Q76" i="1"/>
  <c r="P76" i="1"/>
  <c r="C76" i="1"/>
  <c r="R10" i="1"/>
  <c r="Q10" i="1"/>
  <c r="P10" i="1"/>
  <c r="C10" i="1"/>
  <c r="R65" i="1"/>
  <c r="Q65" i="1"/>
  <c r="P65" i="1"/>
  <c r="C65" i="1"/>
  <c r="R9" i="1"/>
  <c r="Q9" i="1"/>
  <c r="P9" i="1"/>
  <c r="C9" i="1"/>
  <c r="R8" i="1"/>
  <c r="Q8" i="1"/>
  <c r="P8" i="1"/>
  <c r="C8" i="1"/>
  <c r="R7" i="1"/>
  <c r="Q7" i="1"/>
  <c r="P7" i="1"/>
  <c r="C7" i="1"/>
  <c r="R75" i="1"/>
  <c r="Q75" i="1"/>
  <c r="P75" i="1"/>
  <c r="C75" i="1"/>
  <c r="R16" i="1"/>
  <c r="Q16" i="1"/>
  <c r="P16" i="1"/>
  <c r="C16" i="1"/>
  <c r="R71" i="1"/>
  <c r="Q71" i="1"/>
  <c r="P71" i="1"/>
  <c r="C71" i="1"/>
  <c r="R131" i="1"/>
  <c r="Q131" i="1"/>
  <c r="P131" i="1"/>
  <c r="C131" i="1"/>
  <c r="R116" i="1"/>
  <c r="Q116" i="1"/>
  <c r="P116" i="1"/>
  <c r="C116" i="1"/>
  <c r="R115" i="1"/>
  <c r="Q115" i="1"/>
  <c r="P115" i="1"/>
  <c r="C115" i="1"/>
  <c r="R17" i="1"/>
  <c r="Q17" i="1"/>
  <c r="P17" i="1"/>
  <c r="C17" i="1"/>
  <c r="R73" i="1"/>
  <c r="Q73" i="1"/>
  <c r="P73" i="1"/>
  <c r="C73" i="1"/>
  <c r="R120" i="1"/>
  <c r="Q120" i="1"/>
  <c r="P120" i="1"/>
  <c r="C120" i="1"/>
  <c r="R72" i="1"/>
  <c r="Q72" i="1"/>
  <c r="P72" i="1"/>
  <c r="C72" i="1"/>
  <c r="R108" i="1"/>
  <c r="Q108" i="1"/>
  <c r="P108" i="1"/>
  <c r="C108" i="1"/>
  <c r="R119" i="1"/>
  <c r="Q119" i="1"/>
  <c r="P119" i="1"/>
  <c r="C119" i="1"/>
  <c r="R118" i="1"/>
  <c r="Q118" i="1"/>
  <c r="P118" i="1"/>
  <c r="C118" i="1"/>
  <c r="R107" i="1"/>
  <c r="Q107" i="1"/>
  <c r="P107" i="1"/>
  <c r="C107" i="1"/>
  <c r="R117" i="1"/>
  <c r="Q117" i="1"/>
  <c r="P117" i="1"/>
  <c r="C117" i="1"/>
  <c r="R67" i="1"/>
  <c r="Q67" i="1"/>
  <c r="P67" i="1"/>
  <c r="C67" i="1"/>
  <c r="R142" i="1"/>
  <c r="Q142" i="1"/>
  <c r="P142" i="1"/>
  <c r="C142" i="1"/>
  <c r="R89" i="1"/>
  <c r="Q89" i="1"/>
  <c r="P89" i="1"/>
  <c r="C89" i="1"/>
  <c r="R2" i="1"/>
  <c r="Q2" i="1"/>
  <c r="P2" i="1"/>
  <c r="C2" i="1"/>
  <c r="R93" i="1"/>
  <c r="Q93" i="1"/>
  <c r="P93" i="1"/>
  <c r="C93" i="1"/>
  <c r="R132" i="1"/>
  <c r="Q132" i="1"/>
  <c r="P132" i="1"/>
  <c r="C132" i="1"/>
  <c r="R85" i="1"/>
  <c r="Q85" i="1"/>
  <c r="P85" i="1"/>
  <c r="C85" i="1"/>
  <c r="R84" i="1"/>
  <c r="Q84" i="1"/>
  <c r="P84" i="1"/>
  <c r="C84" i="1"/>
  <c r="R83" i="1"/>
  <c r="Q83" i="1"/>
  <c r="P83" i="1"/>
  <c r="C83" i="1"/>
  <c r="R26" i="1"/>
  <c r="Q26" i="1"/>
  <c r="P26" i="1"/>
  <c r="C26" i="1"/>
  <c r="R82" i="1"/>
  <c r="Q82" i="1"/>
  <c r="P82" i="1"/>
  <c r="C82" i="1"/>
  <c r="R81" i="1"/>
  <c r="Q81" i="1"/>
  <c r="P81" i="1"/>
  <c r="C81" i="1"/>
  <c r="R80" i="1"/>
  <c r="Q80" i="1"/>
  <c r="P80" i="1"/>
  <c r="C80" i="1"/>
  <c r="R79" i="1"/>
  <c r="Q79" i="1"/>
  <c r="P79" i="1"/>
  <c r="C79" i="1"/>
  <c r="R140" i="1"/>
  <c r="Q140" i="1"/>
  <c r="P140" i="1"/>
  <c r="C140" i="1"/>
  <c r="R96" i="1"/>
  <c r="Q96" i="1"/>
  <c r="P96" i="1"/>
  <c r="C96" i="1"/>
  <c r="R21" i="1"/>
  <c r="Q21" i="1"/>
  <c r="P21" i="1"/>
  <c r="C21" i="1"/>
  <c r="R22" i="1"/>
  <c r="Q22" i="1"/>
  <c r="P22" i="1"/>
  <c r="C22" i="1"/>
  <c r="R170" i="1"/>
  <c r="Q170" i="1"/>
  <c r="P170" i="1"/>
  <c r="C170" i="1"/>
  <c r="R3" i="1"/>
  <c r="Q3" i="1"/>
  <c r="P3" i="1"/>
  <c r="C3" i="1"/>
  <c r="R143" i="1"/>
  <c r="Q143" i="1"/>
  <c r="P143" i="1"/>
  <c r="C143" i="1"/>
  <c r="R23" i="1"/>
  <c r="Q23" i="1"/>
  <c r="P23" i="1"/>
  <c r="C23" i="1"/>
  <c r="R144" i="1"/>
  <c r="Q144" i="1"/>
  <c r="P144" i="1"/>
  <c r="C144" i="1"/>
  <c r="R168" i="1"/>
  <c r="Q168" i="1"/>
  <c r="P168" i="1"/>
  <c r="C168" i="1"/>
  <c r="R92" i="1"/>
  <c r="Q92" i="1"/>
  <c r="P92" i="1"/>
  <c r="C92" i="1"/>
  <c r="R161" i="1"/>
  <c r="Q161" i="1"/>
  <c r="P161" i="1"/>
  <c r="C161" i="1"/>
  <c r="R95" i="1"/>
  <c r="Q95" i="1"/>
  <c r="P95" i="1"/>
  <c r="C95" i="1"/>
  <c r="R78" i="1"/>
  <c r="Q78" i="1"/>
  <c r="P78" i="1"/>
  <c r="C78" i="1"/>
  <c r="R164" i="1"/>
  <c r="Q164" i="1"/>
  <c r="P164" i="1"/>
  <c r="C164" i="1"/>
  <c r="R94" i="1"/>
  <c r="Q94" i="1"/>
  <c r="P94" i="1"/>
  <c r="C94" i="1"/>
  <c r="R91" i="1"/>
  <c r="Q91" i="1"/>
  <c r="P91" i="1"/>
  <c r="C91" i="1"/>
  <c r="R163" i="1"/>
  <c r="Q163" i="1"/>
  <c r="P163" i="1"/>
  <c r="C163" i="1"/>
  <c r="R77" i="1"/>
  <c r="Q77" i="1"/>
  <c r="P77" i="1"/>
  <c r="C77" i="1"/>
  <c r="R90" i="1"/>
  <c r="Q90" i="1"/>
  <c r="P90" i="1"/>
  <c r="C90" i="1"/>
  <c r="R98" i="1"/>
  <c r="Q98" i="1"/>
  <c r="P98" i="1"/>
  <c r="C98" i="1"/>
  <c r="R5" i="1"/>
  <c r="Q5" i="1"/>
  <c r="P5" i="1"/>
  <c r="C5" i="1"/>
  <c r="R155" i="1"/>
  <c r="Q155" i="1"/>
  <c r="P155" i="1"/>
  <c r="C155" i="1"/>
  <c r="R154" i="1"/>
  <c r="Q154" i="1"/>
  <c r="P154" i="1"/>
  <c r="C154" i="1"/>
  <c r="R153" i="1"/>
  <c r="Q153" i="1"/>
  <c r="P153" i="1"/>
  <c r="C153" i="1"/>
  <c r="R160" i="1"/>
  <c r="Q160" i="1"/>
  <c r="P160" i="1"/>
  <c r="C160" i="1"/>
  <c r="R99" i="1"/>
  <c r="Q99" i="1"/>
  <c r="P99" i="1"/>
  <c r="C99" i="1"/>
  <c r="R183" i="1"/>
  <c r="Q183" i="1"/>
  <c r="P183" i="1"/>
  <c r="C183" i="1"/>
  <c r="R182" i="1"/>
  <c r="Q182" i="1"/>
  <c r="P182" i="1"/>
  <c r="C182" i="1"/>
  <c r="R166" i="1"/>
  <c r="Q166" i="1"/>
  <c r="P166" i="1"/>
  <c r="C166" i="1"/>
  <c r="R105" i="1"/>
  <c r="Q105" i="1"/>
  <c r="P105" i="1"/>
  <c r="C105" i="1"/>
  <c r="R181" i="1"/>
  <c r="Q181" i="1"/>
  <c r="P181" i="1"/>
  <c r="C181" i="1"/>
  <c r="R141" i="1"/>
  <c r="Q141" i="1"/>
  <c r="P141" i="1"/>
  <c r="C141" i="1"/>
  <c r="R159" i="1"/>
  <c r="Q159" i="1"/>
  <c r="P159" i="1"/>
  <c r="C159" i="1"/>
  <c r="R158" i="1"/>
  <c r="Q158" i="1"/>
  <c r="P158" i="1"/>
  <c r="C158" i="1"/>
  <c r="R157" i="1"/>
  <c r="Q157" i="1"/>
  <c r="P157" i="1"/>
  <c r="C157" i="1"/>
  <c r="R152" i="1"/>
  <c r="Q152" i="1"/>
  <c r="P152" i="1"/>
  <c r="C152" i="1"/>
  <c r="R97" i="1"/>
  <c r="Q97" i="1"/>
  <c r="P97" i="1"/>
  <c r="C97" i="1"/>
  <c r="R180" i="1"/>
  <c r="Q180" i="1"/>
  <c r="P180" i="1"/>
  <c r="C180" i="1"/>
  <c r="R179" i="1"/>
  <c r="Q179" i="1"/>
  <c r="P179" i="1"/>
  <c r="C179" i="1"/>
  <c r="R27" i="1"/>
  <c r="Q27" i="1"/>
  <c r="P27" i="1"/>
  <c r="C27" i="1"/>
  <c r="R156" i="1"/>
  <c r="Q156" i="1"/>
  <c r="P156" i="1"/>
  <c r="C156" i="1"/>
  <c r="R25" i="1"/>
  <c r="Q25" i="1"/>
  <c r="P25" i="1"/>
  <c r="C25" i="1"/>
  <c r="R151" i="1"/>
  <c r="Q151" i="1"/>
  <c r="P151" i="1"/>
  <c r="C151" i="1"/>
  <c r="R111" i="1"/>
  <c r="Q111" i="1"/>
  <c r="P111" i="1"/>
  <c r="C111" i="1"/>
  <c r="R130" i="1"/>
  <c r="Q130" i="1"/>
  <c r="P130" i="1"/>
  <c r="C130" i="1"/>
  <c r="R114" i="1"/>
  <c r="Q114" i="1"/>
  <c r="P114" i="1"/>
  <c r="C114" i="1"/>
  <c r="R4" i="1"/>
  <c r="Q4" i="1"/>
  <c r="P4" i="1"/>
  <c r="C4" i="1"/>
  <c r="R103" i="1"/>
  <c r="Q103" i="1"/>
  <c r="P103" i="1"/>
  <c r="C103" i="1"/>
  <c r="R185" i="1"/>
  <c r="Q185" i="1"/>
  <c r="P185" i="1"/>
  <c r="C185" i="1"/>
  <c r="R165" i="1"/>
  <c r="Q165" i="1"/>
  <c r="P165" i="1"/>
  <c r="C165" i="1"/>
  <c r="R145" i="1"/>
  <c r="Q145" i="1"/>
  <c r="P145" i="1"/>
  <c r="C145" i="1"/>
  <c r="R102" i="1"/>
  <c r="Q102" i="1"/>
  <c r="P102" i="1"/>
  <c r="C102" i="1"/>
  <c r="R110" i="1"/>
  <c r="Q110" i="1"/>
  <c r="P110" i="1"/>
  <c r="C110" i="1"/>
  <c r="R176" i="1"/>
  <c r="Q176" i="1"/>
  <c r="P176" i="1"/>
  <c r="C176" i="1"/>
  <c r="R34" i="1"/>
  <c r="Q34" i="1"/>
  <c r="P34" i="1"/>
  <c r="C34" i="1"/>
  <c r="R33" i="1"/>
  <c r="Q33" i="1"/>
  <c r="P33" i="1"/>
  <c r="C33" i="1"/>
  <c r="R64" i="1"/>
  <c r="Q64" i="1"/>
  <c r="P64" i="1"/>
  <c r="C64" i="1"/>
  <c r="R63" i="1"/>
  <c r="Q63" i="1"/>
  <c r="P63" i="1"/>
  <c r="C63" i="1"/>
  <c r="R62" i="1"/>
  <c r="Q62" i="1"/>
  <c r="P62" i="1"/>
  <c r="C62" i="1"/>
  <c r="R61" i="1"/>
  <c r="Q61" i="1"/>
  <c r="P61" i="1"/>
  <c r="C61" i="1"/>
  <c r="R60" i="1"/>
  <c r="Q60" i="1"/>
  <c r="P60" i="1"/>
  <c r="C60" i="1"/>
  <c r="R39" i="1"/>
  <c r="Q39" i="1"/>
  <c r="P39" i="1"/>
  <c r="C39" i="1"/>
  <c r="R175" i="1"/>
  <c r="Q175" i="1"/>
  <c r="P175" i="1"/>
  <c r="C175" i="1"/>
  <c r="R174" i="1"/>
  <c r="Q174" i="1"/>
  <c r="P174" i="1"/>
  <c r="C174" i="1"/>
  <c r="R172" i="1"/>
  <c r="Q172" i="1"/>
  <c r="P172" i="1"/>
  <c r="C172" i="1"/>
  <c r="R59" i="1"/>
  <c r="Q59" i="1"/>
  <c r="P59" i="1"/>
  <c r="C59" i="1"/>
  <c r="R32" i="1"/>
  <c r="Q32" i="1"/>
  <c r="P32" i="1"/>
  <c r="C32" i="1"/>
  <c r="R58" i="1"/>
  <c r="Q58" i="1"/>
  <c r="P58" i="1"/>
  <c r="C58" i="1"/>
  <c r="R57" i="1"/>
  <c r="Q57" i="1"/>
  <c r="P57" i="1"/>
  <c r="C57" i="1"/>
  <c r="R56" i="1"/>
  <c r="Q56" i="1"/>
  <c r="P56" i="1"/>
  <c r="C56" i="1"/>
  <c r="R31" i="1"/>
  <c r="Q31" i="1"/>
  <c r="P31" i="1"/>
  <c r="C31" i="1"/>
  <c r="R38" i="1"/>
  <c r="Q38" i="1"/>
  <c r="P38" i="1"/>
  <c r="C38" i="1"/>
  <c r="R150" i="1"/>
  <c r="Q150" i="1"/>
  <c r="P150" i="1"/>
  <c r="C150" i="1"/>
  <c r="R55" i="1"/>
  <c r="Q55" i="1"/>
  <c r="P55" i="1"/>
  <c r="C55" i="1"/>
  <c r="R54" i="1"/>
  <c r="Q54" i="1"/>
  <c r="P54" i="1"/>
  <c r="C54" i="1"/>
  <c r="R106" i="1"/>
  <c r="Q106" i="1"/>
  <c r="P106" i="1"/>
  <c r="C106" i="1"/>
  <c r="R53" i="1"/>
  <c r="Q53" i="1"/>
  <c r="P53" i="1"/>
  <c r="C53" i="1"/>
  <c r="R52" i="1"/>
  <c r="Q52" i="1"/>
  <c r="P52" i="1"/>
  <c r="C52" i="1"/>
  <c r="R51" i="1"/>
  <c r="Q51" i="1"/>
  <c r="P51" i="1"/>
  <c r="C51" i="1"/>
  <c r="R50" i="1"/>
  <c r="Q50" i="1"/>
  <c r="P50" i="1"/>
  <c r="C50" i="1"/>
  <c r="R149" i="1"/>
  <c r="Q149" i="1"/>
  <c r="P149" i="1"/>
  <c r="C149" i="1"/>
  <c r="R148" i="1"/>
  <c r="Q148" i="1"/>
  <c r="P148" i="1"/>
  <c r="C148" i="1"/>
  <c r="R37" i="1"/>
  <c r="Q37" i="1"/>
  <c r="P37" i="1"/>
  <c r="C37" i="1"/>
  <c r="R30" i="1"/>
  <c r="Q30" i="1"/>
  <c r="P30" i="1"/>
  <c r="C30" i="1"/>
  <c r="R49" i="1"/>
  <c r="Q49" i="1"/>
  <c r="P49" i="1"/>
  <c r="C49" i="1"/>
  <c r="R173" i="1"/>
  <c r="Q173" i="1"/>
  <c r="P173" i="1"/>
  <c r="C173" i="1"/>
  <c r="R48" i="1"/>
  <c r="Q48" i="1"/>
  <c r="P48" i="1"/>
  <c r="C48" i="1"/>
  <c r="R29" i="1"/>
  <c r="Q29" i="1"/>
  <c r="P29" i="1"/>
  <c r="C29" i="1"/>
  <c r="R47" i="1"/>
  <c r="Q47" i="1"/>
  <c r="P47" i="1"/>
  <c r="C47" i="1"/>
  <c r="R46" i="1"/>
  <c r="Q46" i="1"/>
  <c r="P46" i="1"/>
  <c r="C46" i="1"/>
  <c r="R45" i="1"/>
  <c r="Q45" i="1"/>
  <c r="P45" i="1"/>
  <c r="C45" i="1"/>
  <c r="R147" i="1"/>
  <c r="Q147" i="1"/>
  <c r="P147" i="1"/>
  <c r="C147" i="1"/>
  <c r="R44" i="1"/>
  <c r="Q44" i="1"/>
  <c r="P44" i="1"/>
  <c r="C44" i="1"/>
  <c r="R43" i="1"/>
  <c r="Q43" i="1"/>
  <c r="P43" i="1"/>
  <c r="C43" i="1"/>
  <c r="R42" i="1"/>
  <c r="Q42" i="1"/>
  <c r="P42" i="1"/>
  <c r="C42" i="1"/>
  <c r="R41" i="1"/>
  <c r="Q41" i="1"/>
  <c r="P41" i="1"/>
  <c r="C41" i="1"/>
  <c r="R36" i="1"/>
  <c r="Q36" i="1"/>
  <c r="P36" i="1"/>
  <c r="C36" i="1"/>
  <c r="R35" i="1"/>
  <c r="Q35" i="1"/>
  <c r="P35" i="1"/>
  <c r="C35" i="1"/>
  <c r="R146" i="1"/>
  <c r="Q146" i="1"/>
  <c r="P146" i="1"/>
  <c r="C146" i="1"/>
  <c r="R40" i="1"/>
  <c r="Q40" i="1"/>
  <c r="P40" i="1"/>
  <c r="C40" i="1"/>
  <c r="R88" i="1"/>
  <c r="Q88" i="1"/>
  <c r="P88" i="1"/>
  <c r="C88" i="1"/>
  <c r="R113" i="1"/>
  <c r="Q113" i="1"/>
  <c r="P113" i="1"/>
  <c r="C113" i="1"/>
  <c r="R167" i="1"/>
  <c r="Q167" i="1"/>
  <c r="P167" i="1"/>
  <c r="C167" i="1"/>
  <c r="R87" i="1"/>
  <c r="Q87" i="1"/>
  <c r="P87" i="1"/>
  <c r="C87" i="1"/>
  <c r="P24" i="1"/>
  <c r="C24" i="1"/>
  <c r="R112" i="1"/>
  <c r="Q112" i="1"/>
  <c r="P112" i="1"/>
  <c r="C112" i="1"/>
  <c r="P28" i="1"/>
  <c r="C28" i="1"/>
  <c r="P138" i="1"/>
  <c r="C138" i="1"/>
  <c r="P101" i="1"/>
  <c r="C101" i="1"/>
  <c r="P137" i="1"/>
  <c r="C137" i="1"/>
  <c r="P190" i="1"/>
  <c r="C190" i="1"/>
  <c r="P184" i="1"/>
  <c r="C184" i="1"/>
  <c r="P121" i="1"/>
  <c r="C121" i="1"/>
  <c r="P189" i="1"/>
  <c r="C189" i="1"/>
  <c r="P169" i="1"/>
  <c r="C169" i="1"/>
  <c r="P188" i="1"/>
  <c r="C188" i="1"/>
  <c r="P136" i="1"/>
  <c r="C136" i="1"/>
  <c r="P135" i="1"/>
  <c r="C135" i="1"/>
  <c r="P109" i="1"/>
  <c r="C109" i="1"/>
  <c r="P187" i="1"/>
  <c r="C187" i="1"/>
  <c r="P134" i="1"/>
  <c r="C134" i="1"/>
  <c r="R162" i="1"/>
  <c r="C162" i="1"/>
  <c r="P186" i="1"/>
  <c r="C186" i="1"/>
  <c r="P100" i="1"/>
  <c r="C100" i="1"/>
  <c r="P133" i="1"/>
  <c r="C133" i="1"/>
  <c r="P18" i="1"/>
  <c r="C18" i="1"/>
  <c r="P74" i="1"/>
  <c r="C74" i="1"/>
  <c r="P6" i="1"/>
  <c r="C6" i="1"/>
  <c r="P177" i="1"/>
  <c r="C177" i="1"/>
  <c r="P128" i="1"/>
  <c r="C128" i="1"/>
  <c r="P129" i="1"/>
  <c r="C129" i="1"/>
  <c r="P171" i="1"/>
  <c r="C171" i="1"/>
  <c r="P127" i="1"/>
  <c r="C127" i="1"/>
  <c r="P104" i="1"/>
  <c r="C104" i="1"/>
  <c r="P126" i="1"/>
  <c r="C126" i="1"/>
  <c r="P122" i="1"/>
  <c r="C122" i="1"/>
  <c r="P139" i="1"/>
  <c r="C139" i="1"/>
  <c r="P125" i="1"/>
  <c r="C125" i="1"/>
  <c r="P20" i="1"/>
  <c r="C20" i="1"/>
  <c r="P124" i="1"/>
  <c r="C124" i="1"/>
  <c r="P178" i="1"/>
  <c r="C178" i="1"/>
  <c r="P19" i="1"/>
  <c r="C19" i="1"/>
  <c r="P123" i="1"/>
  <c r="C123" i="1"/>
</calcChain>
</file>

<file path=xl/sharedStrings.xml><?xml version="1.0" encoding="utf-8"?>
<sst xmlns="http://schemas.openxmlformats.org/spreadsheetml/2006/main" count="2088" uniqueCount="774">
  <si>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</si>
  <si>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</si>
  <si>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</si>
  <si>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</si>
  <si>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</si>
  <si>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</si>
  <si>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</si>
  <si>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</si>
  <si>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</si>
  <si>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</si>
  <si>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</si>
  <si>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</si>
  <si>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</si>
  <si>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</si>
  <si>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</si>
  <si>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</si>
  <si>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</si>
  <si>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Viet Nam</t>
  </si>
  <si>
    <t>Draft Decision of the Prime Minister on the roadmap to apply emission standards for imported, manufactured and assembled motor vehicles</t>
  </si>
  <si>
    <t>This decision stipulates the roadmap for application of emission standards to cars, two-wheeled motorbikes, two-wheeled mopeds, with internal combustion engines in manufacture, assembly and import.This Decision applies to the competent authorities, organizations and individuals who manufacture, assemble and import cars, two-wheeled motorbikes and two-wheeled mopeds.</t>
  </si>
  <si>
    <t>Motorcycles and mopeds (ICS code(s): 43.140)</t>
  </si>
  <si>
    <t/>
  </si>
  <si>
    <t>43.140 - Motorcycles and mopeds</t>
  </si>
  <si>
    <t>Protection of human health or safety (TBT)</t>
  </si>
  <si>
    <t>Regular notification</t>
  </si>
  <si>
    <r>
      <rPr>
        <sz val="11"/>
        <rFont val="Calibri"/>
      </rPr>
      <t>https://members.wto.org/crnattachments/2024/TBT/VNM/24_06334_00_x.pdf</t>
    </r>
  </si>
  <si>
    <t>Draft National technical regulation on child restraint systems installation on vehicle</t>
  </si>
  <si>
    <t>This Draft National technical regulation stipulates child restraint systems (CRS) and enhanced child restraint systems (ECRS) for installation in cars, not for installation on seats with folding function and seats facing the side of the vehicle.This Draft National technical regulation applies to establishments that produce, assemble, and import CRS and ECRS; automobile manufacturing and assembly facilities and organizations and individuals involved in the testing, inspection and certification of the technical safety quality of CRS and ECRS</t>
  </si>
  <si>
    <t>Child restraint system</t>
  </si>
  <si>
    <r>
      <rPr>
        <sz val="11"/>
        <rFont val="Calibri"/>
      </rPr>
      <t>https://members.wto.org/crnattachments/2024/TBT/VNM/24_06336_00_x.pdf</t>
    </r>
  </si>
  <si>
    <t>Draft National technical regulation on safety and environmental protection for urban bus</t>
  </si>
  <si>
    <t>This Draft National technical regulation regulates technical requirements and quality inspection, technical safety and environmental protection for urban passenger cars with 17 seats or more.This Draft National technical regulation applies to facilities that manufacture and assemble cars and components; and agencies, organizations and individuals involved in the management, inspection, testing and certification of quality and technical safety and environmental protection for urban passenger cars with 17 seats or more.</t>
  </si>
  <si>
    <t>Road vehicles engineering (ICS code(s): 43)</t>
  </si>
  <si>
    <t>43 - Road vehicles engineering</t>
  </si>
  <si>
    <r>
      <rPr>
        <sz val="11"/>
        <rFont val="Calibri"/>
      </rPr>
      <t>https://members.wto.org/crnattachments/2024/TBT/VNM/24_06341_00_x.pdf</t>
    </r>
  </si>
  <si>
    <t>Draft National technical regulation on safety and environmental protection for low speed passenger motor vehicle</t>
  </si>
  <si>
    <t>This Draft National technical regulation stipulates technical requirements for the safety technical quality and environmental protection of four-wheeled motorized passenger vehicles manufactured, assembled, not used and imported (hereinafter referred to as vehicles). This regulation does not apply to vehicles used for national defense and security purposes.This Draft National technical regulation applies to agencies, organizations and individuals involved in the management, manufacture, assembly, import, inspection, testing and certification of technical safety and environmental protection quality of vehicles.</t>
  </si>
  <si>
    <r>
      <rPr>
        <sz val="11"/>
        <rFont val="Calibri"/>
      </rPr>
      <t>https://members.wto.org/crnattachments/2024/TBT/VNM/24_06331_00_x.pdf</t>
    </r>
  </si>
  <si>
    <t>European Union</t>
  </si>
  <si>
    <t>Draft Commission Implementing Regulation amending Implementing Regulation (EU) 2024/482 as regards applicable international standards and correcting that Implementing Regulation </t>
  </si>
  <si>
    <t>In the EU Common Criteria-based cybersecurity certification scheme (EUCC), the state-of-the-art documents contain information that is relevant for its implementation. The amending implementing regulation will introduce in the EUCC one updated and one new state-of-the-art document, respectively related to the accreditation of Information Technology Security Evaluation Facility (ITSEFs) and accreditation of certification bodies (CBs). Furthermore, the amendment includes a clarification related to the applicable version of the Common Criteria standards and it defines transition rules between the former and latest version. Lastly, the amendment also introduces some corrections in the text to clarify the interpretation of certain articles.</t>
  </si>
  <si>
    <t>The implementing regulation covers cybersecurity certification of ICT products based on the Common Criteria standards. Today, ICT products that undergo Common Criteria certification typically include integrated circuits, smart cards and related products (cryptographic elements, microcontrollers, dedicated software), network devices and systems (routers, switches, access points) and products for digital signatures (cryptographic modules, hardware security modules, secure servers). </t>
  </si>
  <si>
    <t>33 - Telecommunications. Audio and video engineering</t>
  </si>
  <si>
    <t>Consumer information, labelling (TBT); Prevention of deceptive practices and consumer protection (TBT); Quality requirements (TBT); Other (TBT)</t>
  </si>
  <si>
    <r>
      <rPr>
        <sz val="11"/>
        <rFont val="Calibri"/>
      </rPr>
      <t>https://members.wto.org/crnattachments/2024/TBT/EEC/24_06351_00_e.pdf
https://members.wto.org/crnattachments/2024/TBT/EEC/24_06351_01_e.pdf</t>
    </r>
  </si>
  <si>
    <t>Draft Circular regulating the classification of road vehicles and the identification of motor vehicles using clean and green energy</t>
  </si>
  <si>
    <t>The Draft Circular stipulates the classification of road vehicles and the identification of motor vehicles using clean, green, and environmentally friendly energy.This Draft Circular applies to relevant organizations and individuals.</t>
  </si>
  <si>
    <r>
      <rPr>
        <sz val="11"/>
        <rFont val="Calibri"/>
      </rPr>
      <t>https://members.wto.org/crnattachments/2024/TBT/VNM/24_06333_00_x.pdf</t>
    </r>
  </si>
  <si>
    <t>The draft National Technical Regulation of pneumatic tyres of motorcycles and mopeds</t>
  </si>
  <si>
    <t>This draft National technical regulation stipulates the inspection of technical safety quality of pneumatic tires (hereinafter referred to as tires) for motorcycles and mopeds (group L).The draft National technical regulation does not apply to tires specially designed for off-road vehicles, with the NHS symbol (not for highway use); tires specially designed for racing vehicles; and tires used for national defense and security purposesThis draft National Technical Regulation applies to establishments manufacturing and importing tires, manufacturing and assembling motorcycles and mopeds, and agencies, organizations and individuals involved in the inspection, testing and certification of  technical safety quality and environmental protection for tires</t>
  </si>
  <si>
    <t>Pneumatic tyres of motorcycles and mopeds</t>
  </si>
  <si>
    <r>
      <rPr>
        <sz val="11"/>
        <rFont val="Calibri"/>
      </rPr>
      <t>https://members.wto.org/crnattachments/2024/TBT/VNM/24_06338_00_x.pdf</t>
    </r>
  </si>
  <si>
    <t>Draft National technical regulation on emission of gaseous pollutants from assembly – manufactured motorcycles, mopeds and new imported motorcycles, mopeds</t>
  </si>
  <si>
    <t>This draft National technical regulation stipulates emission limits, tests, test methods and management requirements for the testing of emissions from newly manufactured, assembled and imported motorcycles. Motorcycles and mopeds are hereinafter collectively referred to as 'vehicles'; manufacture and assembly are hereinafter abbreviated as 'SXLR').Three-wheeled vehicles with a mass of more than 400 kg are considered motor vehicles according to TCVN 6211 and are also tested for emissions according to this standard.This draft National technical regulation applies to agencies, organizations and individuals with activities related to the production and import of vehicles.</t>
  </si>
  <si>
    <t>Motorcycles and mopeds</t>
  </si>
  <si>
    <r>
      <rPr>
        <sz val="11"/>
        <rFont val="Calibri"/>
      </rPr>
      <t>https://members.wto.org/crnattachments/2024/TBT/VNM/24_06337_00_x.pdf</t>
    </r>
  </si>
  <si>
    <t>Draft National technical regulation on safety and environmental protection for four-wheeled cargo vehicles</t>
  </si>
  <si>
    <t>This Draft National technical regulation stipulates technical requirements, testing and testing methods, management requirements and organization for certification of technical safety and environmental protection quality for four-wheeled cargo vehicles (hereinafter referred to as vehicles) manufactured, assembled and imported for use in Vietnam.This Draft National technical regulation applies to establishments that produce, assemble, or organizations and individuals importing four-wheeled cargo vehicles, and agencies, organizations, and individuals involved in the management, inspection, testing and certification technical safety and environmental protection quality for unused four-wheeled motorized cargo vehicles.</t>
  </si>
  <si>
    <r>
      <rPr>
        <sz val="11"/>
        <rFont val="Calibri"/>
      </rPr>
      <t>https://members.wto.org/crnattachments/2024/TBT/VNM/24_06330_00_x.pdf</t>
    </r>
  </si>
  <si>
    <t>United States of America</t>
  </si>
  <si>
    <t>Significant New Use Rules on Certain Chemical Substances (21-3.F)</t>
  </si>
  <si>
    <t>Proposed rule - EPA is proposing significant new use rules (SNURs) under the 
Toxic Substances Control Act (TSCA) for chemical substances that were 
the subject of premanufacture notices (PMNs). The chemical substances 
received “not likely to present an unreasonable risk” determinations 
pursuant to TSCA. The SNURs require persons who intend to manufacture 
(defined by statute to include import) or process any of these chemical 
substances for an activity that is proposed as a significant new use by 
this rulemaking to notify EPA at least 90 days before commencing that 
activity. The required notification initiates EPA's evaluation of the 
conditions of use for that chemical substance. In addition, the 
manufacture or processing for the significant new use may not commence 
until EPA has conducted a review of the required notification, made an 
appropriate determination regarding that notification, and taken such 
actions as required by that determination.</t>
  </si>
  <si>
    <t>Chemical substances; Environmental protection (ICS code(s): 13.020); Production in the chemical industry (ICS code(s): 71.020); Products of the chemical industry (ICS code(s): 71.100)</t>
  </si>
  <si>
    <t>13.020 - Environmental protection; 71.020 - Production in the chemical industry; 71.100 - Products of the chemical industry</t>
  </si>
  <si>
    <t>Protection of human health or safety (TBT); Protection of the environment (TBT)</t>
  </si>
  <si>
    <r>
      <rPr>
        <sz val="11"/>
        <rFont val="Calibri"/>
      </rPr>
      <t>https://members.wto.org/crnattachments/2024/TBT/USA/24_06363_00_e.pdf</t>
    </r>
  </si>
  <si>
    <t>Draft National technical regulations on roadworthiness and environmental protection for motor vehicles, trailers, and semi-trailers</t>
  </si>
  <si>
    <t>This Draft National technical regulation stipulates the testing methods, technical safety and environmental protection requirement for motor vehicles, trailers and semi-trailers participating in road traffic.This Draft National technical regulation applies to agencies, organizations and individuals involved in inspection of technical safety and environmental protection for motor vehicles, trailers, and semi-trailers participating in road traffic.This Draft National technical regulation does not apply to agencies, organizations and individuals involved in inspection of technical safety and environmental protection for military motor vehicles, trailers, and semi-trailers used for national defense and security purposes (except for vehicles used for economic activities registered and issued license plates by the Ministry of Public Security).</t>
  </si>
  <si>
    <r>
      <rPr>
        <sz val="11"/>
        <rFont val="Calibri"/>
      </rPr>
      <t>https://members.wto.org/crnattachments/2024/TBT/VNM/24_06332_00_x.pdf</t>
    </r>
  </si>
  <si>
    <t>Draft National technical regulation on the third level of gaseous pollutant emission for new assembled, manufactured and imported two-wheeled motorcycles</t>
  </si>
  <si>
    <t>This draft National technical regulation stipulates the emission limits, emission test(s) and method(s) and management requirements to inspect the third level of gaseous pollutants emissions for newly manufactured, assembled (hereinafter abbreviated as SXLR) and imported two-wheeled motorcycles (hereinafter referred to as vehicles)This draft National technical regulation applies to agencies, organizations and individuals involved in the manufacture and import of vehicles.</t>
  </si>
  <si>
    <t>Two-wheeled motorcycles</t>
  </si>
  <si>
    <r>
      <rPr>
        <sz val="11"/>
        <rFont val="Calibri"/>
      </rPr>
      <t>https://members.wto.org/crnattachments/2024/TBT/VNM/24_06339_00_x.pdf</t>
    </r>
  </si>
  <si>
    <t>Draft Circular stipulating technical requirements for motor vehicles and specialized motorcycles subject to research and development during test run on road traffic</t>
  </si>
  <si>
    <t>This Draft Circular stipulates technical requirements for motor vehicles and specialized motorcycles subject to research during test run on road traffic.This Draft Circular applies to manufacturing and assembly establishments and agencies, organizations and individuals involved with motor vehicles and specialized motorcycles subject to research and development during test run on road traffic</t>
  </si>
  <si>
    <t>Motor vehicles and specialized motorcycles subject to research and development during test run on road traffic</t>
  </si>
  <si>
    <r>
      <rPr>
        <sz val="11"/>
        <rFont val="Calibri"/>
      </rPr>
      <t>https://members.wto.org/crnattachments/2024/TBT/VNM/24_06335_00_x.pdf</t>
    </r>
  </si>
  <si>
    <t>Draft National technical regulation of motorcycles and mopeds engines</t>
  </si>
  <si>
    <t>This Draft National technical regulation stipulates technical safety quality inspection for motorbike and moped enginesThis Draft National technical regulation applies to establishments manufacturing, assembling, importing engines, establishments manufacturing and assembling motorbikes and mopeds, and agencies and organizations involved in inspection, testing and certification of quality and technical safety</t>
  </si>
  <si>
    <r>
      <rPr>
        <sz val="11"/>
        <rFont val="Calibri"/>
      </rPr>
      <t>https://members.wto.org/crnattachments/2024/TBT/VNM/24_06340_00_x.pdf</t>
    </r>
  </si>
  <si>
    <t>Japan</t>
  </si>
  <si>
    <t>Revision to the Order for Enforcement of the Act on the Securing of Safety, the Optimization of Transaction of Liquefied Petroleum Gas and the Ministerial Order on Technical Requirements for Liquefied Petroleum Gas Products Concerning the Ministry of Economy, Trade and Industry.</t>
  </si>
  <si>
    <t>“Portable liquefied petroleum gas burners" will be specified as "liquefied petroleum gas appliances, etc." and "specified liquefied petroleum gas appliances, etc." and the technical requirements for these products are also specified.</t>
  </si>
  <si>
    <t>Liquefied petroleum gas (LPG) equipment and appliances (including portable liquefied petroleum gas burners)</t>
  </si>
  <si>
    <t>Consumer information, labelling (TBT); Protection of human health or safety (TBT)</t>
  </si>
  <si>
    <r>
      <rPr>
        <sz val="11"/>
        <rFont val="Calibri"/>
      </rPr>
      <t>https://members.wto.org/crnattachments/2024/TBT/JPN/24_06364_00_e.pdf</t>
    </r>
  </si>
  <si>
    <t>Australia</t>
  </si>
  <si>
    <t>Proposed management standards for high-risk industrial chemicals:Proposed decision – HexachlorobenzeneProposed decision – Polychlorinated biphenylsProposed decision – Polychlorinated terphenyls</t>
  </si>
  <si>
    <t>The Industrial Chemicals Environmental Management Standard (IChEMS) has been developed by all Australian governments to efficiently and effectively manage the risks of industrial chemicals to the environment, while providing consistent requirements for businesses across Australia. The IChEMS Register records standards for the environmental management of chemicals, including risk management measures for specific industrial uses. In turn, the Australian federal government and each state and territory government will enact legislation to implement the standards in their jurisdictions. The proposed decisions will assign the following chemicals, and mixtures and articles containing the chemicals, to Schedule 7 of the Register. This will prohibit their import, manufacture, use and export in Australia, with exceptions for unintentional trace contamination, research, environmentally sound disposal, and for articles in use prior to the standards’ date of entry into force.Benzene, hexachloro- (Hexachlorobenzene) 1,1'-Biphenyl, chloro derivatives (Polychlorinated biphenyls, PCBs)Polychlorinated terphenyls (PCTs)</t>
  </si>
  <si>
    <t>Benzene, hexachloro- (Hexachlorobenzene)1,1'-Biphenyl, chloro derivatives (Polychlorinated biphenyls, PCBs)Polychlorinated terphenyls (PCTs)</t>
  </si>
  <si>
    <t>71.100 - Products of the chemical industry</t>
  </si>
  <si>
    <t>Protection of the environment (TBT)</t>
  </si>
  <si>
    <r>
      <rPr>
        <sz val="11"/>
        <rFont val="Calibri"/>
      </rPr>
      <t>https://members.wto.org/crnattachments/2024/TBT/AUS/24_06329_00_e.pdf
https://members.wto.org/crnattachments/2024/TBT/AUS/24_06329_01_e.pdf
https://members.wto.org/crnattachments/2024/TBT/AUS/24_06329_02_e.pdf
https://consult.dcceew.gov.au/ichems-s17-proposed-decisions</t>
    </r>
  </si>
  <si>
    <t>Revision to the Order for Enforcement of the Consumer Product Safety Act ,  the Ministerial Order on Technical Requirements for Specified Products Concerning the Ministry of Economy, Trade, and Industry.</t>
  </si>
  <si>
    <t>“Baby beds intended for used by babies up to 24 months old " and "Toys intended for use by babies under 36 months old" will be specified to “Specified products for children” by revising the Order for Enforcement of the Consumer Product Safety Act. To specify the technical requirements for those products, the Ministerial Order on Technical Requirements for Specified Products Concerning the Ministry of Economy, Trade, and Industry will be revised. </t>
  </si>
  <si>
    <t>Consumer products, (including baby beds (limited to those designed to be used for the sleeping or caring of babies up to 24 months from their birth mainly at home; excluding beds that swing) and toys intended for use by babies under 36 months old)</t>
  </si>
  <si>
    <t>97.190 - Equipment for children; 97.200.50 - Toys</t>
  </si>
  <si>
    <r>
      <rPr>
        <sz val="11"/>
        <rFont val="Calibri"/>
      </rPr>
      <t>https://members.wto.org/crnattachments/2024/TBT/JPN/24_06322_00_e.pdf</t>
    </r>
  </si>
  <si>
    <t>Denmark</t>
  </si>
  <si>
    <t>Executive order on technical requirements for vehicles and their equipment and use</t>
  </si>
  <si>
    <t>Technical requirements for vehicles and their equipment when vehicles have obtained or are to obtain a national, individual approval. EU type-approved vehicles that have not been modified are thus not covered. Corresponding rules for modified vehicles that must be approved, regardless of whether the vehicles were originally EU type-approved or not.Regulation of the use of vehicles in places where the Danish Traffic Regulation Act applies. </t>
  </si>
  <si>
    <t>Cars (M1, M2, M3), trucks (N1, N2, N3), motorcycles (2- and 3-wheelers), mopeds, tractors, non-road mobile machinery, trailers (O1, O2, O3, O4) and agricultural vehicles, etc.The affected vehicle types correspond to those mentioned in EU-regulations 2018/858/EU, 167/2013/EU and 168/2013/EU.</t>
  </si>
  <si>
    <t>8701 - Tractors (other than tractors of heading 8709); 8702 - Motor vehicles for the transport of &gt;= 10 persons, incl. driver; 8703 - Motor cars and other motor vehicles principally designed for the transport of &lt;10 persons, incl. station wagons and racing cars (excl. motor vehicles of heading 8702); 8704 - Motor vehicles for the transport of goods, incl. chassis with engine and cab; 8705 - Special purpose motor vehicles (other than those principally designed for the transport of persons or goods), e.g. breakdown lorries, crane lorries, fire fighting vehicles, concrete-mixer lorries, road sweeper lorries, spraying lorries, mobile workshops and mobile radiological units; 8706 - Chassis fitted with engines, for the motor vehicles of headings 87.01 to 87.05.; 8707 - Bodies, incl. cabs, for tractors, motor vehicles for the transport of ten or more persons, motor cars and other motor vehicles principally designed for the transport of persons, motor vehicles for the transport of goods and special purpose motor vehicles of heading 8701 to 8705; 8708 - Parts and accessories for tractors, motor vehicles for the transport of ten or more persons, motor cars and other motor vehicles principally designed for the transport of persons, motor vehicles for the transport of goods and special purpose motor vehicles of heading 8701 to 8705, n.e.s.; 8709 - Works trucks, self-propelled, not fitted with lifting or handling equipment, of the type used in factories, warehouses, dock areas or airports for short distance transport of goods; tractors of the type used on railway station platforms; parts of the foregoing vehicles, n.e.s.; 8711 - Motorcycles, incl. mopeds, and cycles fitted with an auxiliary motor, with or without side-cars; side-cars; 8713 - Carriages for disabled persons, whether or not motorised or otherwise mechanically propelled (excl. specially designed motor vehicles and bicycles); 8714 - Parts and accessories for motorcycles and bicycles and for carriages for disabled persons, n.e.s.; 8716 - Trailers and semi-trailers; other vehicles, not mechanically propelled (excl. railway and tramway vehicles); parts thereof, n.e.s.</t>
  </si>
  <si>
    <t>43.080 - Commercial vehicles; 43.100 - Passenger cars. Caravans and light trailers; 43.140 - Motorcycles and mopeds; 43.160 - Special purpose vehicles</t>
  </si>
  <si>
    <t>Consumer information, labelling (TBT); Prevention of deceptive practices and consumer protection (TBT); Protection of the environment (TBT); Quality requirements (TBT); Harmonization (TBT); Reducing trade barriers and facilitating trade (TBT)</t>
  </si>
  <si>
    <r>
      <rPr>
        <sz val="11"/>
        <rFont val="Calibri"/>
      </rPr>
      <t>https://members.wto.org/crnattachments/2024/TBT/DNK/24_06264_00_x.pdf
https://members.wto.org/crnattachments/2024/TBT/DNK/24_06264_01_x.pdf</t>
    </r>
  </si>
  <si>
    <t>Chinese Taipei</t>
  </si>
  <si>
    <t>The Draft of Amendment to the Fuel Economy Standards and Regulations on Vehicle Inspection and Administration</t>
  </si>
  <si>
    <t>Amendments are proposed to be made to the fuel economy standards and management scope for passenger cars, motorcycles, light-duty trucks of a gross weight less than 3,500 kilograms and commercial vehicles  </t>
  </si>
  <si>
    <t>Passenger Cars, Motorcycles, Light-duty Trucks of a Gross Weight Less Than 3,500 Kilograms and Commercial Vehicles </t>
  </si>
  <si>
    <t>87 - VEHICLES OTHER THAN RAILWAY OR TRAMWAY ROLLING STOCK, AND PARTS AND ACCESSORIES THEREOF</t>
  </si>
  <si>
    <t>43.080.10 - Trucks and trailers; 43.100 - Passenger cars. Caravans and light trailers; 43.140 - Motorcycles and mopeds</t>
  </si>
  <si>
    <r>
      <rPr>
        <sz val="11"/>
        <rFont val="Calibri"/>
      </rPr>
      <t>https://members.wto.org/crnattachments/2024/TBT/TPKM/24_06279_00_e.pdf
https://members.wto.org/crnattachments/2024/TBT/TPKM/24_06279_00_x.pdf</t>
    </r>
  </si>
  <si>
    <t>Uganda</t>
  </si>
  <si>
    <t>DUS DARS 2051:2024, Design of facilities and rearing structures for insects for food and feed — Code of practice, First edition</t>
  </si>
  <si>
    <t>This Draft Uganda Standards provides guidelines on the structures used for rearing insects for food and feed.</t>
  </si>
  <si>
    <t>Insects, fit for human consumption (HS code(s): 041010); Other standards related to farm buildings and installations (ICS code(s): 65.040.99)</t>
  </si>
  <si>
    <t>041010 - Insects, fit for human consumption</t>
  </si>
  <si>
    <t>65.040.99 - Other standards related to farm buildings and installations</t>
  </si>
  <si>
    <t>Prevention of deceptive practices and consumer protection (TBT); Protection of human health or safety (TBT); Protection of animal or plant life or health (TBT); Harmonization (TBT); Cost saving and productivity enhancement (TBT)</t>
  </si>
  <si>
    <t>Food standards</t>
  </si>
  <si>
    <r>
      <rPr>
        <sz val="11"/>
        <rFont val="Calibri"/>
      </rPr>
      <t>https://members.wto.org/crnattachments/2024/TBT/UGA/24_06298_00_e.pdf</t>
    </r>
  </si>
  <si>
    <t>Kenya</t>
  </si>
  <si>
    <t>DEAS 425-1:2023, Skin powders — Specification — Part 1: Body and face powder, Second Edition</t>
  </si>
  <si>
    <t>This Draft East African Standard specifies the requirements, sampling and test methods for body and face powders which cover talcum powders, toilet powders, deodorant powders and dusting powders, for adult use only. This draft standard does not cover powders with therapeutic claims.</t>
  </si>
  <si>
    <t>ESSENTIAL OILS AND RESINOIDS; PERFUMERY, COSMETIC OR TOILET PREPARATIONS (HS code(s): 33); Cosmetics. Toiletries (ICS code(s): 71.100.70)</t>
  </si>
  <si>
    <t>33 - ESSENTIAL OILS AND RESINOIDS; PERFUMERY, COSMETIC OR TOILET PREPARATIONS</t>
  </si>
  <si>
    <t>71.100.70 - Cosmetics. Toiletries</t>
  </si>
  <si>
    <t>Consumer information, labelling (TBT); Prevention of deceptive practices and consumer protection (TBT); Protection of human health or safety (TBT); Quality requirements (TBT); Harmonization (TBT)</t>
  </si>
  <si>
    <r>
      <rPr>
        <sz val="11"/>
        <rFont val="Calibri"/>
      </rPr>
      <t>https://members.wto.org/crnattachments/2024/TBT/UGA/24_06285_00_e.pdf</t>
    </r>
  </si>
  <si>
    <t>Chile</t>
  </si>
  <si>
    <t>Propuesta de Modificación del Decreto N°176, de 2006, del Ministerio de Transportes y Telecomunicaciones, Subsecretaría de Transportes.</t>
  </si>
  <si>
    <t>Se ha considerado necesario modificar el Decreto N° 176, de 2006, del Ministerio de Transportes y Telecomunicaciones, en el sentido de:Actualizar la normativa (se remplaza el Reglamento N° 44 por el Reglamento N° 129, ambos documentos de las Naciones Unidas).Dispone que la acreditación se deberá realizar con documentación cuya fecha de emisión no sea mayor a 5 años, contados desde la fecha de la solicitud de Acreditación.Dispone la presentación del test report y antecedentes de fábrica en conjunto con la certificación internacional, cuando la acreditación se ampare en la normativa de las Naciones Unidas.Dispone el cambio de la actual etiqueta de cumplimiento de la normativa nacional, por una nueva que incorpora un código QR.Dispone la publicación del manual de instrucciones, en la web del MTT.Dispone la certificación de la vida útil del sistema; documento emitido por el fabricante.Dispone la re acreditación de las acreditaciones que hayan sido otorgadas hace 5 años o más.</t>
  </si>
  <si>
    <t>Sistemas de retención infantil  para niños de hasta 8 años inclusive, o estatura menor o igual a 135 centímetros y peso menor o igual a 33 kilogramos de peso que viajen en los asientos traseros de los vehículos livianos.</t>
  </si>
  <si>
    <t>43.040.80 - Crash protection and restraint systems</t>
  </si>
  <si>
    <r>
      <rPr>
        <sz val="11"/>
        <rFont val="Calibri"/>
      </rPr>
      <t>https://members.wto.org/crnattachments/2024/TBT/CHL/24_06274_00_s.pdf</t>
    </r>
  </si>
  <si>
    <t>DEAS 960:2024, Deodorants and antiperspirants — Specification, Second Edition.</t>
  </si>
  <si>
    <t>This Draft East African Standard specifies the requirements, sampling and test methods for deodorants and antiperspirants.</t>
  </si>
  <si>
    <t>Personal deodorants and antiperspirants (HS code(s): 330720); Cosmetics. Toiletries (ICS code(s): 71.100.70)</t>
  </si>
  <si>
    <t>330720 - Personal deodorants and antiperspirants</t>
  </si>
  <si>
    <r>
      <rPr>
        <sz val="11"/>
        <rFont val="Calibri"/>
      </rPr>
      <t>https://members.wto.org/crnattachments/2024/TBT/UGA/24_06290_00_e.pdf</t>
    </r>
  </si>
  <si>
    <t>India</t>
  </si>
  <si>
    <t>No. BEE/S&amp;L/Refrigerators/70/2023-24Bureau of Energy Efficiency (Particulars and Manner of their Display on Labels of Refrigerators), (Amendment) Regulations, 2024. </t>
  </si>
  <si>
    <t>To direct display of particulars on label on Refrigerators as specified in the regulations.</t>
  </si>
  <si>
    <t>Refrigerators</t>
  </si>
  <si>
    <t>97.040.30 - Domestic refrigerating appliances</t>
  </si>
  <si>
    <t>Other (TBT)</t>
  </si>
  <si>
    <r>
      <rPr>
        <sz val="11"/>
        <rFont val="Calibri"/>
      </rPr>
      <t>https://members.wto.org/crnattachments/2024/TBT/IND/24_06281_00_e.pdf</t>
    </r>
  </si>
  <si>
    <t>Burundi</t>
  </si>
  <si>
    <t>Tanzania</t>
  </si>
  <si>
    <t> Partial amendment of Regulations, and establishment and partial amendment of relevant public notices for Terminal Facilities</t>
  </si>
  <si>
    <t>Ministry of Internal Affairs and Communications (MIC) will amend the insulation resistance provisions specified in the Regulations for Terminal Facilities to comply with the current international standard, IEC62368. In addition, the classification of conformity-marked terminal equipment to the technical standards will be reorganized from six categories, A through F, to four categories, G, H, P, and Q, regarding the terminal equipment used by interconnection with telecommunications line facilities (networks).</t>
  </si>
  <si>
    <t>Terminal facilities used to interconnect with telecommunications line facilities(networks)</t>
  </si>
  <si>
    <t>33.020 - Telecommunications in general</t>
  </si>
  <si>
    <r>
      <rPr>
        <sz val="11"/>
        <rFont val="Calibri"/>
      </rPr>
      <t>https://members.wto.org/crnattachments/2024/TBT/JPN/24_06295_00_e.pdf</t>
    </r>
  </si>
  <si>
    <t>Rwanda</t>
  </si>
  <si>
    <t> Partial amendment of Regulations for Terminal Facilities </t>
  </si>
  <si>
    <t>When an emergency call cannot be made with a SIM, mobile phones compatible with multiple SIM will be obligated to have the function to switch SIMs automatically and try to make another call again.In addition, Ministry of Internal Affairs and Communications will establish testing methods for mobile phones compatible with multiple SIMs.</t>
  </si>
  <si>
    <t>Mobile phones compatible with multiple SIM </t>
  </si>
  <si>
    <t>33.050.10 - Telephone equipment; 33.070 - Mobile services</t>
  </si>
  <si>
    <r>
      <rPr>
        <sz val="11"/>
        <rFont val="Calibri"/>
      </rPr>
      <t>https://members.wto.org/crnattachments/2024/TBT/JPN/24_06296_00_e.pdf</t>
    </r>
  </si>
  <si>
    <t>Partial Amendment of the Ordinances for Enforcement of the Radio Act </t>
  </si>
  <si>
    <t>The Ordinances for Enforcement of the Radio Act will introduce technical requirements for WPT system using 6.7MHz band.</t>
  </si>
  <si>
    <t>Wireless Power Transfer (WPT) system using 6.7MHz band</t>
  </si>
  <si>
    <t>33 - TELECOMMUNICATIONS. AUDIO AND VIDEO ENGINEERING</t>
  </si>
  <si>
    <r>
      <rPr>
        <sz val="11"/>
        <rFont val="Calibri"/>
      </rPr>
      <t>https://members.wto.org/crnattachments/2024/TBT/JPN/24_06297_00_e.pdf</t>
    </r>
  </si>
  <si>
    <t>Viscose Rayon Cut Staple Spun Yarn (Quality Control) Order, 2024 </t>
  </si>
  <si>
    <t>This order seeks to ensure conformity of Viscose Spun Yarn listed in the schedule to the specified Indian Standard</t>
  </si>
  <si>
    <t>IS 3566:2023 Viscose Rayon Cut Staple Spun Yarn Specification (HS: 5510.1110, 5510.1190, 55109010,5510.9090)</t>
  </si>
  <si>
    <t>551011 - Single yarn, containing &gt;= 85% artificial staple fibres by weight (excl. sewing thread and yarn put up for retail sale); 551090 - Yarn containing predominantly, but &lt; 85% artificial staple fibres by weight, other than that mixed principally or solely with cotton, wool or fine animal hair (excl. sewing thread and yarn put up for retail sale)</t>
  </si>
  <si>
    <t>59.080.20 - Yarns</t>
  </si>
  <si>
    <t>Prevention of deceptive practices and consumer protection (TBT); Protection of human health or safety (TBT); Protection of the environment (TBT)</t>
  </si>
  <si>
    <r>
      <rPr>
        <sz val="11"/>
        <rFont val="Calibri"/>
      </rPr>
      <t>https://members.wto.org/crnattachments/2024/TBT/IND/24_06280_00_e.pdf</t>
    </r>
  </si>
  <si>
    <t>Draft Commission Delegated Regulation amending Regulation (EC) No 1272/2008 of the European Parliament and of the Council as regards the harmonised classification and labelling of certain substances</t>
  </si>
  <si>
    <t>The purpose of this draft proposal for an adaptation to technical progress of Regulation (EC) No 1272/2008 on classification, labelling and packaging of substances and mixtures (the CLP Regulation) is to amend Table 3 of Part 3 of Annex VI to the CLP Regulation, by introducing new and revised entries for the harmonised classification and labelling of 32 substances or substance groups.</t>
  </si>
  <si>
    <t>Hazardous substances</t>
  </si>
  <si>
    <t>Protection of human health or safety (TBT); Protection of the environment (TBT); Other (TBT)</t>
  </si>
  <si>
    <r>
      <rPr>
        <sz val="11"/>
        <rFont val="Calibri"/>
      </rPr>
      <t>https://members.wto.org/crnattachments/2024/TBT/EEC/24_06263_00_e.pdf
https://members.wto.org/crnattachments/2024/TBT/EEC/24_06263_01_e.pdf</t>
    </r>
  </si>
  <si>
    <t>Brazil</t>
  </si>
  <si>
    <t>Draft resolution 1283, 19 September 2024</t>
  </si>
  <si>
    <t>This Draft Resolution contains provisions on the Good Pharmacovigilance Practices for Medicine Registration Holders for human use, to include the mandatory use of the WHODrug Dictionary to describe medicines when sending notifications.</t>
  </si>
  <si>
    <t>Medicaments consisting of two or more constituents mixed together for therapeutic or prophylactic uses, not in measured doses or put up for retail sale (excl. goods of heading 3002, 3005 or 3006) (HS code(s): 3003); Medicaments consisting of mixed or unmixed products for therapeutic or prophylactic uses, put up in measured doses "incl. those for transdermal administration" or in forms or packings for retail sale (excl. goods of heading 3002, 3005 or 3006) (HS code(s): 3004)</t>
  </si>
  <si>
    <t>3003 - Medicaments consisting of two or more constituents mixed together for therapeutic or prophylactic uses, not in measured doses or put up for retail sale (excl. goods of heading 3002, 3005 or 3006); 3004 - Medicaments consisting of mixed or unmixed products for therapeutic or prophylactic uses, put up in measured doses "incl. those for transdermal administration" or in forms or packings for retail sale (excl. goods of heading 3002, 3005 or 3006)</t>
  </si>
  <si>
    <t>11.120 - Pharmaceutics</t>
  </si>
  <si>
    <t>Human health</t>
  </si>
  <si>
    <r>
      <rPr>
        <sz val="11"/>
        <rFont val="Calibri"/>
      </rPr>
      <t>https://members.wto.org/crnattachments/2024/TBT/BRA/24_06231_00_x.pdf</t>
    </r>
  </si>
  <si>
    <t>Notice of Request for Information (RFI) on Medium- and Heavy-Duty Electric Charging Technologies and Infrastructure Needs </t>
  </si>
  <si>
    <t xml:space="preserve">Notice; request for information - The FHWA, along with the Joint Office of Energy and 
Transportation (Joint Office), invites public comment on this request 
for information (RFI) regarding the Medium- and Heavy-Duty Electric 
Charging Technologies and Infrastructure Needs. This RFI seeks input in 
four areas to support medium and heavy-duty (MHD) battery electric 
vehicles (EV) (DOT vehicle classes 4 through 8) including: unique EV 
charger and station needs; vehicle charging patterns; MHD EV charger 
technology and standardization; and workforce, supply chain, and 
manufacturing to support charging of MHD battery EVs. The goal is to 
inform appropriate future Federal Government activities to support the 
development and deployment of EV chargers to support the anticipated 
needs of MHD EV original equipment manufacturers, fleet operators, 
drivers, charging station operators, and electric utilities. Comments 
should also address how to balance advances in technology with the need 
to expeditiously build out the national EV charging infrastructure, 
including support for MHD segments.&gt;_x000D_
_x000D_
</t>
  </si>
  <si>
    <t>Electric charging technologies; Electric road vehicles (ICS code(s): 43.120)</t>
  </si>
  <si>
    <t>43.120 - Electric road vehicles</t>
  </si>
  <si>
    <t>Harmonization (TBT); Cost saving and productivity enhancement (TBT)</t>
  </si>
  <si>
    <r>
      <rPr>
        <sz val="11"/>
        <rFont val="Calibri"/>
      </rPr>
      <t>https://members.wto.org/crnattachments/2024/TBT/USA/24_06242_00_e.pdf</t>
    </r>
  </si>
  <si>
    <t>Draft resolution 1281, 19 September 2024</t>
  </si>
  <si>
    <t>This draft proposes a Normative Instruction, which contains provisions on the sanitary requirements applicable to regenerated cellulose films intended to come into contact with food.</t>
  </si>
  <si>
    <t>Food technology (ICS code(s): 67)</t>
  </si>
  <si>
    <t>67.250 - Materials and articles in contact with foodstuffs; 67 - Food technology</t>
  </si>
  <si>
    <r>
      <rPr>
        <sz val="11"/>
        <rFont val="Calibri"/>
      </rPr>
      <t>https://members.wto.org/crnattachments/2024/TBT/BRA/24_06235_00_x.pdf</t>
    </r>
  </si>
  <si>
    <t>Canada</t>
  </si>
  <si>
    <t>Notice 2024-DRS0012: Adoption of C63.2-2023 and C63.10a-2024 (1 page, available in English and French)</t>
  </si>
  <si>
    <t>Notice is hereby given by the Ministry of Innovation, Science and Economic Development Canada has released a consultation on the adoption of C63.2-2023 and C63.10a-2024. Notice 2024-DRS0012 (https://ised-isde.canada.ca/site/certification-engineering-bureau/en/node/171</t>
  </si>
  <si>
    <t>Telecommunications (ICS 33.170)</t>
  </si>
  <si>
    <t>33.170 - Television and radio broadcasting</t>
  </si>
  <si>
    <t>Draft resolution 1282, 19  September 2024</t>
  </si>
  <si>
    <t>This Draft Resolution contains provisions on the execution of Terms of Commitment for the purposes of market registration or postmarket registration of medicines and biological products.</t>
  </si>
  <si>
    <r>
      <rPr>
        <sz val="11"/>
        <rFont val="Calibri"/>
      </rPr>
      <t>https://members.wto.org/crnattachments/2024/TBT/BRA/24_06232_00_x.pdf</t>
    </r>
  </si>
  <si>
    <t>Draft resolution 1280, 19 September 2024</t>
  </si>
  <si>
    <t>This Draft Resolution contains provisions on the sanitary requirements applicable to regenerated cellulose films intended to come into contact with food.The future resolution will incorporate MERCOSUR regulations into the national legal system.</t>
  </si>
  <si>
    <r>
      <rPr>
        <sz val="11"/>
        <rFont val="Calibri"/>
      </rPr>
      <t>https://members.wto.org/crnattachments/2024/TBT/BRA/24_06236_00_x.pdf</t>
    </r>
  </si>
  <si>
    <t>DEAS 1219: 2023 Sizes and fittings of footwear and footwear lasts – Specification</t>
  </si>
  <si>
    <t>This Working Draft East African Standard specifies the sizes and fittings for footwear and footwear lasts.</t>
  </si>
  <si>
    <t>Footwear (ICS code(s): 61.060)</t>
  </si>
  <si>
    <t>61.060 - Footwear</t>
  </si>
  <si>
    <t>Consumer information, labelling (TBT); Prevention of deceptive practices and consumer protection (TBT); Quality requirements (TBT); Harmonization (TBT); Reducing trade barriers and facilitating trade (TBT); Cost saving and productivity enhancement (TBT)</t>
  </si>
  <si>
    <r>
      <rPr>
        <sz val="11"/>
        <rFont val="Calibri"/>
      </rPr>
      <t xml:space="preserve">https://members.wto.org/crnattachments/2024/TBT/KEN/24_06150_00_e.pdf
Kenya Bureau of Standards
WTO/TBT National Enquiry Point
P.O. Box: 54974-00200
 Nairobi
 Kenya
Telephone: + (254) 020 605490
 605506/6948258
Fax: + (254) 020 609660/609665
E-mail: info@kebs.org; Website: http://www.kebs.org
</t>
    </r>
  </si>
  <si>
    <t>DEAS 898: 2024, Processing and handling of smoked fish, smoke-flavoured fish, smokedried fish and smoked fish products — Code of practice, Second EditionNote: This Draft East African Standard was also notified under SPS committee</t>
  </si>
  <si>
    <t>This  Draft  East  African  standard  provides  guidelines  for  processing,  handling  and  storing  of  smoked  fish, smoke-flavoured fish, smoke-dried fish and smoked fish products intended for human consumption. This code of practice applies to all fish species.</t>
  </si>
  <si>
    <t>- Smoked fish, including fillets, other than edible fish offal: (HS code(s): 03054); Fish and fishery products (ICS code(s): 67.120.30)</t>
  </si>
  <si>
    <t>03054 - - Smoked fish, including fillets, other than edible fish offal:</t>
  </si>
  <si>
    <t>67.120.30 - Fish and fishery products</t>
  </si>
  <si>
    <t>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</si>
  <si>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https://members.wto.org/crnattachments/2024/TBT/TZA/24_06187_00_e.pdf</t>
    </r>
  </si>
  <si>
    <t>DEAS 1200: 2024, Canned finfish — Specification, First EditionNote: This Draft East African Standard was also notified under SPS committee</t>
  </si>
  <si>
    <t>This Draft Standard  specifies requirements, sampling and test methods for  canned finfish  packed in brine,  oil and/or tomato sauce or other suitable packing media intended for human consumption._x000D_
It does not apply to speciality products where the  canned finfish  constitutes less than 50 % m/m, of the net contents of the can.</t>
  </si>
  <si>
    <t>- Fish fins, heads, tails, maws and other edible fish offal: (HS code(s): 03057); Fish and fishery products (ICS code(s): 67.120.30) canned finfish</t>
  </si>
  <si>
    <t>03057 - - Fish fins, heads, tails, maws and other edible fish offal:</t>
  </si>
  <si>
    <t>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</si>
  <si>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https://members.wto.org/crnattachments/2024/TBT/TZA/24_06177_00_e.pdf</t>
    </r>
  </si>
  <si>
    <t>DEAS 1215: 2023 Glossary of terms relating to footwear</t>
  </si>
  <si>
    <t>This Draft East African Standard gives the glossary of terms relating to footwear.</t>
  </si>
  <si>
    <r>
      <rPr>
        <sz val="11"/>
        <rFont val="Calibri"/>
      </rPr>
      <t xml:space="preserve">https://members.wto.org/crnattachments/2024/TBT/KEN/24_06160_00_e.pdf
Kenya Bureau of Standards
WTO/TBT National Enquiry Point
P.O. Box: 54974-00200
 Nairobi
 Kenya
Telephone: + (254) 020 605490
 605506/6948258
Fax: + (254) 020 609660/609665
E-mail: info@kebs.org; Website: http://www.kebs.org
</t>
    </r>
  </si>
  <si>
    <t>DEAS 1216: 2023 Performance requirements of footwear accessories– Specification</t>
  </si>
  <si>
    <t>This Draft East African Standard specifies the requirements, test methods and sampling for footwear accessories.</t>
  </si>
  <si>
    <r>
      <rPr>
        <sz val="11"/>
        <rFont val="Calibri"/>
      </rPr>
      <t xml:space="preserve">https://members.wto.org/crnattachments/2024/TBT/KEN/24_06145_00_e.pdf
Kenya Bureau of Standards
WTO/TBT National Enquiry Point
P.O. Box: 54974-00200
 Nairobi
 Kenya
Telephone: + (254) 020 605490
 605506/6948258
Fax: + (254) 020 609660/609665
E-mail: info@kebs.org; Website: http://www.kebs.org
</t>
    </r>
  </si>
  <si>
    <t>DEAS 1217: 2023 General purpose rubber gumboots – Specification</t>
  </si>
  <si>
    <t> This Draft East African Standard specifies the requirements, test methods and sampling for general purpose rubber gumboots.</t>
  </si>
  <si>
    <r>
      <rPr>
        <sz val="11"/>
        <rFont val="Calibri"/>
      </rPr>
      <t xml:space="preserve">https://members.wto.org/crnattachments/2024/TBT/KEN/24_06155_00_e.pdf
Kenya Bureau of Standards
WTO/TBT National Enquiry Point
P.O. Box: 54974-00200
 Nairobi
 Kenya
Telephone: + (254) 020 605490
 605506/6948258
Fax: + (254) 020 609660/609665
E-mail: info@kebs.org; Website: http://www.kebs.org
</t>
    </r>
  </si>
  <si>
    <t>Peru</t>
  </si>
  <si>
    <t>Proyecto de Reglamento para el registro, control y vigilancia sanitaria de los dispositivos médicos de diagnóstico in vitro (Draft Regulations on the registration, control and sanitary surveillance of in vitro diagnostic medical devices) (89 pages, in Spanish)</t>
  </si>
  <si>
    <t>The purpose of the notified draft Regulations is to establish the regulatory provisions for Law No. 29459 - Law on pharmaceutical products, medical devices and sanitary products - governing the registration, control and sanitary surveillance of in vitro diagnostic medical devices, and accessories thereof, to ensure their safety and performance, with a view to protecting public health.</t>
  </si>
  <si>
    <t>Pharmaceutical products: Classified under Chapter 30 of the Harmonized System or Customs Tariff</t>
  </si>
  <si>
    <t>30 - PHARMACEUTICAL PRODUCTS</t>
  </si>
  <si>
    <t>11.100.10 - In vitro diagnostic test systems</t>
  </si>
  <si>
    <r>
      <rPr>
        <sz val="11"/>
        <rFont val="Calibri"/>
      </rPr>
      <t>https://members.wto.org/crnattachments/2024/TBT/PER/24_06176_00_s.pdf</t>
    </r>
  </si>
  <si>
    <t>DEAS 1218: 2023 General purpose Polyvinylchloride (PVC) and Polyurethene (PU) gumboots – Specification </t>
  </si>
  <si>
    <t>This Draft East African Standard specifies the requirements, test methods and sampling for PVC and PU gumboots.</t>
  </si>
  <si>
    <r>
      <rPr>
        <sz val="11"/>
        <rFont val="Calibri"/>
      </rPr>
      <t xml:space="preserve">https://members.wto.org/crnattachments/2024/TBT/KEN/24_06165_00_e.pdf
Kenya Bureau of Standards
WTO/TBT National Enquiry Point
P.O. Box: 54974-00200
 Nairobi
 Kenya
Telephone: + (254) 020 605490
 605506/6948258
Fax: + (254) 020 609660/609665
E-mail: info@kebs.org; Website: http://www.kebs.org
</t>
    </r>
  </si>
  <si>
    <t>DEAS  896: 2024,Fried fish — Specification, Second Edition Note: This Draft East African Standard was also notified under SPS committee</t>
  </si>
  <si>
    <t>This  Draft  East  African  Standard  specifies  requirements,  sampling  and  test  methods  for  fried  fish  of  all species, which may be whole or portions intended for human consumption. </t>
  </si>
  <si>
    <t>- Dried fish, other than edible fish offal, whether or not salted but not smoked: (HS code(s): 03055); Fish and fishery products (ICS code(s): 67.120.30) fried fish</t>
  </si>
  <si>
    <t>03055 - - Dried fish, other than edible fish offal, whether or not salted but not smoked:</t>
  </si>
  <si>
    <r>
      <rPr>
        <sz val="11"/>
        <rFont val="Calibri"/>
      </rPr>
      <t>https://members.wto.org/crnattachments/2024/TBT/TZA/24_06182_00_e.pdf</t>
    </r>
  </si>
  <si>
    <t>DEAS 1202: 2024, Handling, processing and distribution of fish — Code of practice — Retail, First EditionNote: This Draft East African Standard was also notified under SPS committee</t>
  </si>
  <si>
    <t>This Draft East African  Standard provides guidelines  for handling, processing and distribution in retailing of fish and fish products intended for human consumption. </t>
  </si>
  <si>
    <t>Fish, fresh or chilled (excl. fish fillets and other fish meat of heading 0304) (HS code(s): 0302); Frozen fish (excl. fish fillets and other fish meat of heading 0304) (HS code(s): 0303); Fish fillets and other fish meat, whether or not minced, fresh, chilled or frozen (HS code(s): 0304); Fish, fit for human consumption, dried, salted or in brine; smoked fish, fit for human consumption, whether or not cooked before or during the smoking process (HS code(s): 0305); Fish and fishery products (ICS code(s): 67.120.30)Handling, processing and distribution of fish on retail bases.</t>
  </si>
  <si>
    <t>0305 - Fish, fit for human consumption, dried, salted or in brine; smoked fish, fit for human consumption, whether or not cooked before or during the smoking process; 0304 - Fish fillets and other fish meat, whether or not minced, fresh, chilled or frozen; 0303 - Frozen fish (excl. fish fillets and other fish meat of heading 0304); 0302 - Fish, fresh or chilled (excl. fish fillets and other fish meat of heading 0304)</t>
  </si>
  <si>
    <t>Protection of human health or safety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</si>
  <si>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https://members.wto.org/crnattachments/2024/TBT/TZA/24_06192_00_e.pdf</t>
    </r>
  </si>
  <si>
    <t>Türkiye</t>
  </si>
  <si>
    <t>Communiqué (Communiqué no: 2024/...) Amending The Communiqué On The Mandatory Implementation Of Turkish Standards (Communiqué No: SGM 2022/40) </t>
  </si>
  <si>
    <t>By this Communiqué, 5 standards will be added to 302 standards in Annex-1 of the “Communiqué on Turkish Standards for Products Subject to Compulsory Implementation (Communiqué No: SGM 2022/40)” published by the Ministry of Industry and Technology in the Official Gazette dated 11 May 2023 and numbered 32187 and the standards in updated list will be put into force as mandatory.</t>
  </si>
  <si>
    <t>Communiqué (Communiqué no: 2024/...) Amending The Communiqué On The Mandatory Implementation Of Turkish Standards (Communiqué No: Sgm 2022/40) are related to photovoltaic (PV) modules.</t>
  </si>
  <si>
    <t>27.160 - Solar energy engineering</t>
  </si>
  <si>
    <t>Quality requirements (TBT)</t>
  </si>
  <si>
    <r>
      <rPr>
        <sz val="11"/>
        <rFont val="Calibri"/>
      </rPr>
      <t>https://members.wto.org/crnattachments/2024/TBT/TUR/24_06170_00_e.pdf</t>
    </r>
  </si>
  <si>
    <t>0303 - Frozen fish (excl. fish fillets and other fish meat of heading 0304); 0304 - Fish fillets and other fish meat, whether or not minced, fresh, chilled or frozen; 0305 - Fish, fit for human consumption, dried, salted or in brine; smoked fish, fit for human consumption, whether or not cooked before or during the smoking process; 0302 - Fish, fresh or chilled (excl. fish fillets and other fish meat of heading 0304)</t>
  </si>
  <si>
    <t>0302 - Fish, fresh or chilled (excl. fish fillets and other fish meat of heading 0304); 0303 - Frozen fish (excl. fish fillets and other fish meat of heading 0304); 0304 - Fish fillets and other fish meat, whether or not minced, fresh, chilled or frozen; 0305 - Fish, fit for human consumption, dried, salted or in brine; smoked fish, fit for human consumption, whether or not cooked before or during the smoking process</t>
  </si>
  <si>
    <t>Ukraine</t>
  </si>
  <si>
    <t>Law of Ukraine No. 3910 "On Amendments to the Law of Ukraine “On Medicinal Products” on Labelling of Medicinal Products" of  21 August 2024 </t>
  </si>
  <si>
    <t>The Law aligns the requirements of national legislation on the labelling of medicinal products with the provisions of Directive 2001/83/EC of the European Parliament and of the Council of 6 November 2001 on the Community code relating to medicinal products for human use. The Law stipulates that the packaging of medicinal products shall not contain any advertising information, as well as any information about other legal entities or individuals who are not the manufacturer or applicant (holder) of the registration certificate for the medicinal product. The Law also provides that wholesale and retail trade, and import of medicinal products that do not comply with the labelling requirements set out in this Law are not allowed.The established requirements do not apply to medicinal products imported into Ukraine with labelling and instructions for use/brief description of the medicinal product in the original language (a language other than the state language), based on the results of procurement conducted by a person authorized to carry out procurement in the healthcare sector, or procurement conducted with the involvement of a person authorized to carry out procurement in the healthcare sector, at the funds of local budgets, and/or based on the results of the procurement procedure conducted by a specialized procurement organization to fulfil the procurement agreement between the central executive body of Ukraine responsible for healthcare policy and the relevant specialized procurement organization. Additionally, this exemption covers medicinal products imported as humanitarian aid and unregistered medicinal products, import of which into Ukraine is permitted under conditions specified in Article 17 of the Law of Ukraine No. 123/96-ВР "On Medicines" of 4 April 1996 (amended).</t>
  </si>
  <si>
    <t>Medicinal products</t>
  </si>
  <si>
    <t>Consumer information, labelling (TBT); Prevention of deceptive practices and consumer protection (TBT); Quality requirements (TBT)</t>
  </si>
  <si>
    <t>Labelling</t>
  </si>
  <si>
    <r>
      <rPr>
        <sz val="11"/>
        <rFont val="Calibri"/>
      </rPr>
      <t>https://members.wto.org/crnattachments/2024/TBT/UKR/24_06116_00_e.pdf
https://members.wto.org/crnattachments/2024/TBT/UKR/24_06116_00_x.pdf</t>
    </r>
  </si>
  <si>
    <t>Mexico</t>
  </si>
  <si>
    <t>Proyecto de Norma Oficial Mexicana PROY-NOM-011-ENER-2024, Eficiencia energética en acondicionadores de aire tipo central, paquete o dividido. Límites, métodos de prueba y etiquetado (Draft Mexican Official Standard PROY-NOM-011-ENER-2024: Energy efficiency of central, package and split-type air-conditioners. Limits, test methods and labelling.(62 pages, in Spanish)</t>
  </si>
  <si>
    <t>• The notified draft Mexican Official Standard establishes the minimum seasonal energy efficiency ratio (SEER) for central air-conditioners with variable refrigerant flow. It also specifies the testing methods which must be used to verify compliance, and defines the public information labelling requirements. • It applies to ducted central, package and split-type air-conditioners, powered by electricity, with nominal cooling capacities of 5,275W to 19,050W, which operate by mechanical compression and include an air-cooling evaporator coil, an air-cooled condensing coil and a single-speed (fixed capacity) compressor, an G/TBT/N/MEX/539 - 2 -   inverter (variable refrigerant flow or frequency) compressor or a multi-stage (staged capacity) compressor, with or without reverse cycle, which are manufactured, imported or marketed in Mexico. • The following are excluded from the scope of this draft Mexican Official Standard: o Split-type, free air discharge, non-ducted air-conditioners (known as mini-split and multi-split), which operate with a single-speed (fixed capacity) compressor or a variable frequency (inverter) compressor. o Precision equipment. o Equipment covered by other Mexican Official Standards on energy efficiency.</t>
  </si>
  <si>
    <t>The notified draft Mexican Official Standard applies to ducted central, package and split-type air-conditioners, powered by electricity, with nominal cooling capacities of 5,275W to 19,050W, which operate by mechanical compression and include an air-cooling evaporator coil, an air-cooled condensing coil and a single-speed (fixed capacity) compressor, an inverter (variable refrigerant flow or frequency) compressor or a multi-stage (staged capacity) compressor, with or without reverse cycle.</t>
  </si>
  <si>
    <t>23.120 - Ventilators. Fans. Air-conditioners</t>
  </si>
  <si>
    <t>Consumer information, labelling (TBT); Protection of the environment (TBT); Other (TBT)</t>
  </si>
  <si>
    <r>
      <rPr>
        <sz val="11"/>
        <rFont val="Calibri"/>
      </rPr>
      <t>https://members.wto.org/crnattachments/2024/TBT/MEX/24_06141_00_s.pdf</t>
    </r>
  </si>
  <si>
    <t>Proyecto de Norma Oficial Mexicana PROY-NOM004ENER2024, Eficiencia energética para el conjunto motorbomba y motobombas, para bombeo de agua limpia, en potencias de 0,149 kW (1/5 HP) hasta 1,492 kW (2 HP) Límites, métodos de prueba y etiquetado (Draft Mexican Official Standard PROY-NOM004ENER2024: Energy efficiency for clean water motor pump assemblies and motor pumps with a power rating of 0.149 kW (1/5 HP) to 1.492 kW (2 HP). Limits, test methods and labelling) (27 pages, in Spanish)</t>
  </si>
  <si>
    <t>• The notified draft Mexican Official Standard establishes the maximum Pump Energy Index (PEI) value for clean water motor pump assemblies and motor pumps. It also establishes the testing and calculating method for verifying compliance with this index, as well as the information required on labels and the conformity assessment procedure. • The notified draft Mexican Official Standard applies to clean water motor pump assemblies and motor pumps using single-phase squirrel-cage induction motors, with a power rating of 0.149 kW (1/5 HP) to 1.492 kW (2 HP), which are imported, manufactured or marketed in Mexico. G/TBT/N/MEX/538 - 2 -   • It does not apply to the following types of pumps: fire pumps; self-priming pumps; and permanent magnet motor pumps.</t>
  </si>
  <si>
    <t>The notified draft Mexican Official Standard applies to clean water motor pump assemblies and motor pumps using single-phase squirrel-cage induction motors, with a power rating of 0.149 kW (1/5 HP) to 1.492 kW (2 HP).</t>
  </si>
  <si>
    <t>13.060 - Water quality; 23.100.10 - Pumps and motors</t>
  </si>
  <si>
    <r>
      <rPr>
        <sz val="11"/>
        <rFont val="Calibri"/>
      </rPr>
      <t>https://members.wto.org/crnattachments/2024/TBT/MEX/24_06140_00_s.pdf</t>
    </r>
  </si>
  <si>
    <t>South Africa</t>
  </si>
  <si>
    <t>Regulations relating to the Grading, Packing and Marking of Sorghum Products intended for sale in the Republic of South Africa </t>
  </si>
  <si>
    <t>The proposed regulations cover the minimum quality standards, container, packing and marking requirements for the grading of Sorghum Products and prescribe the sampling procedures, method of inspection, determination of deviations of such products when presented for sale. Offences &amp; penalties in the case of non-compliances.</t>
  </si>
  <si>
    <t>Grain sorghum (HS code(s): 1007)</t>
  </si>
  <si>
    <t>10 - CEREALS; 1007 - Grain sorghum</t>
  </si>
  <si>
    <t>67.060 - Cereals, pulses and derived products</t>
  </si>
  <si>
    <t>Protection of human health or safety (TBT); Reducing trade barriers and facilitating trade (TBT)</t>
  </si>
  <si>
    <r>
      <rPr>
        <sz val="11"/>
        <rFont val="Calibri"/>
      </rPr>
      <t>https://members.wto.org/crnattachments/2024/TBT/ZAF/24_06144_00_e.pdf</t>
    </r>
  </si>
  <si>
    <t>Federal Motor Vehicle Safety Standards; Pedestrian Head 
Protection, Global Technical Regulation No. 9; Incorporation by 
Reference</t>
  </si>
  <si>
    <t>Notice of proposed rulemaking - NHTSA proposes a new Federal Motor Vehicle Safety Standard (FMVSS) that would ensure passenger vehicles with a gross vehicle weight rating (GVWR) of 4,536 kilograms (kg) (10,000 pounds (lb)) or less are designed to mitigate the risk of serious to fatal injury in child and adult pedestrian crashes. The proposed standard would establish test procedures simulating a head-to-hood impact and performance requirements to minimize the risk of head injury. This NPRM is based on a Global Technical Regulation (GTR) on pedestrian protection, with focused enhancements to address safety problems and a regulatory framework unique to the United States.</t>
  </si>
  <si>
    <t>Performance requirements to minimize the risk of head injury to pedestrians by passenger vehicles with a gross vehicle weight rating (GVWR) of 4,536 kilograms (kg) (10,000 pounds (lb)) or less, pedestrian head protection; Quality (ICS code(s): 03.120); Head protective equipment (ICS code(s): 13.340.20); Crash protection and restraint systems (ICS code(s): 43.040.80)</t>
  </si>
  <si>
    <t>03.120 - Quality; 13.340.20 - Head protective equipment; 43.040.80 - Crash protection and restraint systems</t>
  </si>
  <si>
    <t>Protection of human health or safety (TBT); Quality requirements (TBT)</t>
  </si>
  <si>
    <r>
      <rPr>
        <sz val="11"/>
        <rFont val="Calibri"/>
      </rPr>
      <t>https://members.wto.org/crnattachments/2024/TBT/USA/24_06127_00_e.pdf</t>
    </r>
  </si>
  <si>
    <t>Revision of the Order for Enforcement of the Act on the Regulation of Manufacture and Evaluation of Chemical Substances</t>
  </si>
  <si>
    <t>Based on Article 17 and 22 of the Act on the Regulation of Manufacture and Evaluation of Chemical Substances (hereinafter referred to as “the Act”), the following will be designated as Class I Specified Chemical Substances which need authorization to be manufactured or imported.Methoxychlor, Dechlorane Plus and UV-328Based on Article 25 of the Act, the following will be designated as chemical substances and their uses that are allowed to be used for a certain period of time.The use of Dechlorane Plus in defence applications is allowed to February 26, 2030Based on Article 24 of the Act, the following will be designated as products prohibited from being imported when Dechlorane Plus and UV-328 are used in them.The following products in which Dechlorane Plus is used1. Chemicals for flame retardant for resins2. Silicone rubber3. Lubricating oils4. Adhesives and tape5. Part housings, electrical wiring and cables for electrical and electronic productsThe following products in which UV-328 is used1. Paints and varnish2. Lubricating oils3. Adhesives, tape and sealing fillers4. UV absorber for plastics</t>
  </si>
  <si>
    <t>The following chemical substancesMethoxychlor, Dechlorane Plus and UV-328The following products in which Dechlorane Plus is used1. Chemicals for flame retardant for resins2. Silicone rubber3. Lubricating oils4. Adhesives and tape5. Part housings, electrical wiring and cables for electrical and electronic productsThe following products in which UV-328 is used1. Paints and varnish2. Lubricating oils3. Adhesives, tape and sealing fillers4. UV absorber for plastics</t>
  </si>
  <si>
    <r>
      <rPr>
        <sz val="11"/>
        <rFont val="Calibri"/>
      </rPr>
      <t>https://members.wto.org/crnattachments/2024/TBT/JPN/24_06104_00_e.pdf</t>
    </r>
  </si>
  <si>
    <t>Korea, Republic of</t>
  </si>
  <si>
    <t>Proposed amendments to the “Enforcement Rule of the Safety and Support of the Advanced Biopahrmaceutical Products”</t>
  </si>
  <si>
    <t>The Ministry of Food and Drug Safety of the Republic of Korea intends to amend the Enforcement Rule of the Safety and Support of the Advanced Biopharmaceutical Products to include the following:_x000D_
- Establishment of fee standards for the application for approval of new drugs among  advanced biopharmaceutical products_x000D_
- Raising fees of customized technical documents review by the field of newly developed drugs in compliance with approval_x000D_
- Establishment of standards for reducing fees of newly developed drugs</t>
  </si>
  <si>
    <t>Advanced biopharmaceutical products</t>
  </si>
  <si>
    <r>
      <rPr>
        <sz val="11"/>
        <rFont val="Calibri"/>
      </rPr>
      <t>https://members.wto.org/crnattachments/2024/TBT/KOR/24_06102_00_x.pdf</t>
    </r>
  </si>
  <si>
    <t>Proposed amendments to the “Enforcement Rule of the Medical Devices Act”</t>
  </si>
  <si>
    <t>The Proposed amendments to the "Enforcement Rule of the Medical Devices Act" are as follows: _x000D_
1) Establishment of fees for newly developed medical device approval and/or preliminary review_x000D_
   - New fees for applications for manufacturing and/or import approval of newly developed medical devices and preliminary review of technical documents, etc._x000D_
2) Establishment of fee reduction provisions for newly developed medical devices_x000D_
   - Exemption of fees for manufacturing and/or import approval (including the review of technical documents) if a preliminary review application for a newly developed medical device is deemed compliant_x000D_
   - Establishment of a legal basis for reducing or exempting fees if a small and medium-sized enterprise  applies for manufacturing approval (or preliminary review) of newly developed medical devices_x000D_
3) Establishment of a legal basis for exemption from redundant submission of medical device quality managers’ qualification proof documents_x000D_
   - Provision to prevent the repeated submission of qualification verification documents for quality managers in case of their changing employment, provided their qualifications have already been verified</t>
  </si>
  <si>
    <t>Medical Devices</t>
  </si>
  <si>
    <t>11.040 - Medical equipment</t>
  </si>
  <si>
    <r>
      <rPr>
        <sz val="11"/>
        <rFont val="Calibri"/>
      </rPr>
      <t>https://members.wto.org/crnattachments/2024/TBT/KOR/24_06103_00_x.pdf</t>
    </r>
  </si>
  <si>
    <t>Amendment to the Cabinet Ordinance of Designation of Narcotics, Narcotic plants, Psychotropics and Narcotic/Psychotropic Raw Materials</t>
  </si>
  <si>
    <t>Under the provision of the Narcotics and Psychotropics Control Act, Ministry of Health, Labour and Welfare designates 3 substances as Narcotics</t>
  </si>
  <si>
    <t>Narcotics</t>
  </si>
  <si>
    <r>
      <rPr>
        <sz val="11"/>
        <rFont val="Calibri"/>
      </rPr>
      <t>https://members.wto.org/crnattachments/2024/TBT/JPN/24_06100_00_e.pdf</t>
    </r>
  </si>
  <si>
    <t>Proposed amendments to the “Regulations on Fees for Pharmaceutical Approvals, etc.”</t>
  </si>
  <si>
    <t>The Proposed amendments to the “Regulations on Fees for Pharmaceutical Approvals, etc.” are as follows:A. Increase in fees for application of new drug approval and preliminary review (Annex 1,3,5 and 26 of the Draft)- To expand the human resources with high quality and ability for approval review and facilitate rapid approval of new drug and give patients expeditious access to innovative health care by increasing fees for new drug approval and review.B. Fee reduction of new drug for SMEs (Newly established Article 2(4) of the Draft)_x000D_
- To support the domestic new drug development by discounting 50% of such fee for the drug developed and manufactured in Korea by small and medium-sized enterprises regardless of the increase in the fees for new drug approval and review.</t>
  </si>
  <si>
    <t>Pharmaceuticals</t>
  </si>
  <si>
    <r>
      <rPr>
        <sz val="11"/>
        <rFont val="Calibri"/>
      </rPr>
      <t>https://members.wto.org/crnattachments/2024/TBT/KOR/24_06101_00_x.pdf</t>
    </r>
  </si>
  <si>
    <t>DEAS 1220:2024, Steel tubes for non-pressure purposes - Steel tubes for rolls for conveyor belt idles - Specification, First Edition</t>
  </si>
  <si>
    <t>This  Draft  East  African  Standard  specifies the requirements, sampling and test methods of welded steel tubes for use in the manufacture of rolls for conveyor belt idlers.</t>
  </si>
  <si>
    <t>Tubes, pipes and hollow profiles, welded, of circular cross-section, of iron or non-alloy steel (excl. products having internal and external circular cross-sections and an external diameter of &gt; 406,4 mm, or line pipe of a kind used for oil or gas pipelines or casing and tubing of a kind used in drilling for oil or gas) (HS code(s): 730630); Steel pipes and tubes for specific use (ICS code(s): 77.140.75)</t>
  </si>
  <si>
    <t>730630 - Tubes, pipes and hollow profiles, welded, of circular cross-section, of iron or non-alloy steel (excl. products having internal and external circular cross-sections and an external diameter of &gt; 406,4 mm, or line pipe of a kind used for oil or gas pipelines or casing and tubing of a kind used in drilling for oil or gas)</t>
  </si>
  <si>
    <t>77.140.75 - Steel pipes and tubes for specific use</t>
  </si>
  <si>
    <t>China</t>
  </si>
  <si>
    <t>National Standard of the P.R.C., Implants for surgery—Hydroxyapatite—Part2:Thermally sprayed coatings of  hydroxyapatite</t>
  </si>
  <si>
    <t>This document specifies requirements for single layer thermally sprayed hydroxyapatite coatings applied to metallic surgical implants._x000D_
This document applies to single layer thermally sprayed hydroxyapatite coatings applied to metallic surgical implants.</t>
  </si>
  <si>
    <t>Single layer thermally sprayed hydroxyapatite coatings applied to metallic surgical implants (HS code(s): 9021); (ICS code(s): 11.040.40)</t>
  </si>
  <si>
    <t>9021 - Orthopaedic appliances, incl. crutches, surgical belts and trusses; splints and other fracture appliances; artificial parts of the body; hearing aids and other appliances which are worn or carried, or implanted in the body, to compensate for a defect or disability</t>
  </si>
  <si>
    <t>11.040.40 - Implants for surgery, prosthetics and orthotics</t>
  </si>
  <si>
    <r>
      <rPr>
        <sz val="11"/>
        <rFont val="Calibri"/>
      </rPr>
      <t>https://members.wto.org/crnattachments/2024/TBT/CHN/24_06070_00_x.pdf</t>
    </r>
  </si>
  <si>
    <t>DEAS 1221:2024, Steel tubes for non-pressure purposes - Stainless steel tubes for round, oval, square and rectangular section for furniture - Specification, First Edition.</t>
  </si>
  <si>
    <t>This  Draft  East  African  Standard  specifies the requirements, sampling and test methods for round, oval, square and rectangular section stainless steel for use to manufacture furniture.</t>
  </si>
  <si>
    <t>Tubes, pipes and hollow profiles, welded, of circular cross-section, of stainless steel (excl. products having internal and external circular cross-sections and an external diameter of &gt; 406,4 mm, and products of a kind used for oil or gas pipelines or of a kind used in drilling for oil or gas) (HS code(s): 730640); Steel pipes and tubes for specific use (ICS code(s): 77.140.75)</t>
  </si>
  <si>
    <t>730640 - Tubes, pipes and hollow profiles, welded, of circular cross-section, of stainless steel (excl. products having internal and external circular cross-sections and an external diameter of &gt; 406,4 mm, and products of a kind used for oil or gas pipelines or of a kind used in drilling for oil or gas)</t>
  </si>
  <si>
    <r>
      <rPr>
        <sz val="11"/>
        <rFont val="Calibri"/>
      </rPr>
      <t>https://members.wto.org/crnattachments/2024/TBT/UGA/24_06073_00_e.pdf</t>
    </r>
  </si>
  <si>
    <t>CNCA-CXX-0X:202X General Implementation Rules of China Compulsory Certification for EV energy transfer equipment</t>
  </si>
  <si>
    <t>This document specifies the following issues on China Compulsory Certification (CCC) of EV energy transfer equipment: scope of application, base standards, certification mode, certification unit classification, application for certification, implementation of certification, post-certification supervision, CCC certificate, CCC mark, fees, and certification responsibilities, among others._x000D_
This document applies to the implementation of mandatory product certification for EV energy transfer equipment.</t>
  </si>
  <si>
    <t>EV energy transfer equipment (HS code(s): 850440; 853710); (ICS code(s): 43.040.99)</t>
  </si>
  <si>
    <t>850440 - Static converters; 853710 - Boards, cabinets and similar combinations of apparatus for electric control or the distribution of electricity, for a voltage &lt;= 1.000 V</t>
  </si>
  <si>
    <t>43.040.99 - Other road vehicle systems</t>
  </si>
  <si>
    <r>
      <rPr>
        <sz val="11"/>
        <rFont val="Calibri"/>
      </rPr>
      <t>https://members.wto.org/crnattachments/2024/TBT/CHN/24_06067_00_x.pdf</t>
    </r>
  </si>
  <si>
    <t>DEAS 134:2024, Cold formed structural steel sections - Specification, Fourth Edition.</t>
  </si>
  <si>
    <t>This  Draft  East  African  Standard specifies the requirements and sectional properties of cold formed structural steel sections of thickness of 1 mm to 8 mm for use in structural and general engineering applications.</t>
  </si>
  <si>
    <t>Angles, shapes and sections of alloy steel other than stainless, n.e.s. (HS code(s): 722870); Steel pipes and tubes for specific use (ICS code(s): 77.140.75)</t>
  </si>
  <si>
    <t>722870 - Angles, shapes and sections of alloy steel other than stainless, n.e.s.</t>
  </si>
  <si>
    <r>
      <rPr>
        <sz val="11"/>
        <rFont val="Calibri"/>
      </rPr>
      <t>https://members.wto.org/crnattachments/2024/TBT/TZA/24_06078_00_e.pdf</t>
    </r>
  </si>
  <si>
    <r>
      <rPr>
        <sz val="11"/>
        <rFont val="Calibri"/>
      </rPr>
      <t>https://members.wto.org/crnattachments/2024/TBT/RWA/24_06078_00_e.pdf</t>
    </r>
  </si>
  <si>
    <t>DUS DARS 1291-2, Edible insects — Part 2: Products containing edible insects — Specification, First Edition</t>
  </si>
  <si>
    <t>This Draft Uganda Standard specifies the requirements, sampling and test methods for products containing edible insects as an ingredient intended for human consumption.</t>
  </si>
  <si>
    <t>Insects, fit for human consumption (HS code(s): 041010); Other standards related to farming and forestry (ICS code(s): 65.020.99)</t>
  </si>
  <si>
    <t>65.020.99 - Other standards related to farming and forestry</t>
  </si>
  <si>
    <t>Consumer information, labelling (TBT); Prevention of deceptive practices and consumer protection (TBT); Protection of human health or safety (TBT); Quality requirements (TBT); Harmonization (TBT); Reducing trade barriers and facilitating trade (TBT)</t>
  </si>
  <si>
    <r>
      <rPr>
        <sz val="11"/>
        <rFont val="Calibri"/>
      </rPr>
      <t>https://members.wto.org/crnattachments/2024/TBT/UGA/24_06061_00_e.pdf</t>
    </r>
  </si>
  <si>
    <r>
      <rPr>
        <sz val="11"/>
        <rFont val="Calibri"/>
      </rPr>
      <t>https://members.wto.org/crnattachments/2024/TBT/TZA/24_06073_00_e.pdf</t>
    </r>
  </si>
  <si>
    <r>
      <rPr>
        <sz val="11"/>
        <rFont val="Calibri"/>
      </rPr>
      <t>https://members.wto.org/crnattachments/2024/TBT/BDI/24_06073_00_e.pdf</t>
    </r>
  </si>
  <si>
    <r>
      <rPr>
        <sz val="11"/>
        <rFont val="Calibri"/>
      </rPr>
      <t>https://members.wto.org/crnattachments/2024/TBT/KEN/24_06073_00_e.pdf</t>
    </r>
  </si>
  <si>
    <t>National Standard of the P.R.C., General techenical requirement for products with filling materials</t>
  </si>
  <si>
    <t>This document specifies the terms and definitions, quality requirements, inspection rules, marking requirements, sampling requirements and inspection methods of products with filling materials._x000D_
This document applies to the filling and stuffing, and products with filling materials.</t>
  </si>
  <si>
    <t>Products with filling materials (HS code(s): 56); (ICS code(s): 59.080.01)</t>
  </si>
  <si>
    <t>56 - WADDING, FELT AND NONWOVENS; SPECIAL YARNS; TWINE, CORDAGE, ROPES AND CABLES AND ARTICLES THEREOF</t>
  </si>
  <si>
    <t>59.080.01 - Textiles in general</t>
  </si>
  <si>
    <r>
      <rPr>
        <sz val="11"/>
        <rFont val="Calibri"/>
      </rPr>
      <t>https://members.wto.org/crnattachments/2024/TBT/CHN/24_06072_00_x.pdf</t>
    </r>
  </si>
  <si>
    <r>
      <rPr>
        <sz val="11"/>
        <rFont val="Calibri"/>
      </rPr>
      <t>https://members.wto.org/crnattachments/2024/TBT/KEN/24_06078_00_e.pdf</t>
    </r>
  </si>
  <si>
    <t>National Standard of the P.R.C., Cliff swing safety technical requirements</t>
  </si>
  <si>
    <t>This document specifies the basic safety requirements for the design, manufacture and installation, and use management of cliff swings._x000D_
This document applies to the design, manufacture and installation, and use management of cliff swings.</t>
  </si>
  <si>
    <t>Cliff swing (HS code(s): 950699); (ICS code(s): 97.200.40)</t>
  </si>
  <si>
    <t>950699 - Articles and equipment for sport and outdoor games n.e.s; swimming and paddling pools</t>
  </si>
  <si>
    <t>97.200.40 - Playgrounds</t>
  </si>
  <si>
    <r>
      <rPr>
        <sz val="11"/>
        <rFont val="Calibri"/>
      </rPr>
      <t>https://members.wto.org/crnattachments/2024/TBT/CHN/24_06071_00_x.pdf</t>
    </r>
  </si>
  <si>
    <t>National Standard of the P.R.C., Sterile hypodermic needles for single use</t>
  </si>
  <si>
    <t>This document specifies the requirements for single-use sterile injection needles with a nominal outer diameter of 0.18mm to 1.2mm._x000D_
This document applies to the injection needles used in conjunction with GB 15810 single-use sterile syringes,and also be suitable for other appropriate injection apparatus used in conjunction, as the human body intradermal, subcutaneous, intramuscular, intravenous and other injections of medicinal fluids.</t>
  </si>
  <si>
    <t>Sterile hypodermic needles for single use (HS code(s): 901832); (ICS code(s): 11.040.40)</t>
  </si>
  <si>
    <t>901832 - Tubular metal needles and needles for sutures, used in medical, surgical, dental or veterinary sciences</t>
  </si>
  <si>
    <r>
      <rPr>
        <sz val="11"/>
        <rFont val="Calibri"/>
      </rPr>
      <t>https://members.wto.org/crnattachments/2024/TBT/CHN/24_06069_00_x.pdf</t>
    </r>
  </si>
  <si>
    <r>
      <rPr>
        <sz val="11"/>
        <rFont val="Calibri"/>
      </rPr>
      <t>https://members.wto.org/crnattachments/2024/TBT/BDI/24_06078_00_e.pdf</t>
    </r>
  </si>
  <si>
    <r>
      <rPr>
        <sz val="11"/>
        <rFont val="Calibri"/>
      </rPr>
      <t>https://members.wto.org/crnattachments/2024/TBT/UGA/24_06078_00_e.pdf</t>
    </r>
  </si>
  <si>
    <t> DUS DARS 1261: 2024, Edible insects - Edible crickets - Specification, First edition</t>
  </si>
  <si>
    <t>This Draft Uganda Standard specified the requirements, sampling and test methods for edible crickets processed and offered for human consumption.</t>
  </si>
  <si>
    <t>Insects, fit for human consumption (HS code(s): 041010); Other standards related to farming and forestry (ICS code(s): 65.020.99); Edible crickets</t>
  </si>
  <si>
    <r>
      <rPr>
        <sz val="11"/>
        <rFont val="Calibri"/>
      </rPr>
      <t>https://members.wto.org/crnattachments/2024/TBT/UGA/24_06063_00_e.pdf</t>
    </r>
  </si>
  <si>
    <r>
      <rPr>
        <sz val="11"/>
        <rFont val="Calibri"/>
      </rPr>
      <t>https://members.wto.org/crnattachments/2024/TBT/RWA/24_06073_00_e.pdf</t>
    </r>
  </si>
  <si>
    <t>National Standard of the P.R.C., Feed additives—Part 5：Live microorganisms—Bacillus coagulans</t>
  </si>
  <si>
    <t>This document specifies the technical requirements, sampling, inspection rules, labeling, packaging, transportation, storage, and shelf life of feed additive Bacillus coagulans, and describes the corresponding test methods._x000D_
This document applies to the feed additive Bacillus coagulans produced by fermentation using Bacillus coagulans as the strain, with or without the addition of carriers, drying, and other processes.</t>
  </si>
  <si>
    <t>Bacillus coagulans (HS code(s): 230990); (ICS code(s): 65.120)</t>
  </si>
  <si>
    <t>230990 - Preparations of a kind used in animal feeding (excl. dog or cat food put up for retail sale)</t>
  </si>
  <si>
    <t>65.120 - Animal feeding stuffs</t>
  </si>
  <si>
    <t>Prevention of deceptive practices and consumer protection (TBT); Protection of animal or plant life or health (TBT); Quality requirements (TBT)</t>
  </si>
  <si>
    <r>
      <rPr>
        <sz val="11"/>
        <rFont val="Calibri"/>
      </rPr>
      <t>https://members.wto.org/crnattachments/2024/TBT/CHN/24_06068_00_x.pdf</t>
    </r>
  </si>
  <si>
    <t>DUS DARS 1291-1:2024, Edible insects - Part 1: Edible insect products - Specification, First Edition</t>
  </si>
  <si>
    <t>This Draft Uganda standard specifies the requirements, sampling and test methods for edible insects’ products intended for human consumption or for further processing</t>
  </si>
  <si>
    <r>
      <rPr>
        <sz val="11"/>
        <rFont val="Calibri"/>
      </rPr>
      <t>https://members.wto.org/crnattachments/2024/TBT/UGA/24_06062_00_e.pdf</t>
    </r>
  </si>
  <si>
    <t>DARS 171: 2024 Processed tomato concentrates — Specification</t>
  </si>
  <si>
    <t>This Draft African Standard specifies requirements, sampling and test methods for processed tomato concentrates (paste and puree).</t>
  </si>
  <si>
    <t>Vegetables and derived products (ICS code(s): 67.080.20)</t>
  </si>
  <si>
    <t>200290 - Tomatoes, prepared or preserved otherwise than by vinegar or acetic acid (excl. whole or in pieces)</t>
  </si>
  <si>
    <t>67.080.20 - Vegetables and derived products</t>
  </si>
  <si>
    <t>Consumer information, labelling (TBT); Protection of human health or safety (TBT); Quality requirements (TBT); Harmonization (TBT); Reducing trade barriers and facilitating trade (TBT)</t>
  </si>
  <si>
    <r>
      <rPr>
        <sz val="11"/>
        <rFont val="Calibri"/>
      </rPr>
      <t>https://members.wto.org/crnattachments/2024/TBT/KEN/24_06032_00_e.pdf</t>
    </r>
  </si>
  <si>
    <t>DARS 55:2024 Production, handling and processing of dried fruits and vegetables — Code of practice</t>
  </si>
  <si>
    <t>This draft code of practice applies to fruits and vegetables that have been dried by natural or artificial means or a combination of both. </t>
  </si>
  <si>
    <t>Fruits. Vegetables (ICS code(s): 67.080)</t>
  </si>
  <si>
    <t>0813 - Dried apricots, prunes, apples, peaches, pears, papaws "papayas", tamarinds and other edible fruits, and mixtures of edible and dried fruits or of edible nuts (excl. nuts, bananas, dates, figs, pineapples, avocados, guavas, mangoes, mangosteens, citrus fruit and grapes, unmixed); 0806 - Grapes, fresh or dried; 0805 - Citrus fruit, fresh or dried; 0804 - Dates, figs, pineapples, avocados, guavas, mangoes and mangosteens, fresh or dried; 0803 - Bananas, incl. plantains, fresh or dried; 0802 - Other nuts, fresh or dried, whether or not shelled or peeled (excl. coconuts, Brazil nuts and cashew nuts); 0801 - Coconuts, Brazil nuts and cashew nuts, fresh or dried, whether or not shelled or peeled; 0712 - Dried vegetables, whole, cut, sliced, broken or in powder, but not further prepared</t>
  </si>
  <si>
    <t>67.080 - Fruits. Vegetables</t>
  </si>
  <si>
    <r>
      <rPr>
        <sz val="11"/>
        <rFont val="Calibri"/>
      </rPr>
      <t>https://members.wto.org/crnattachments/2024/TBT/KEN/24_06033_00_e.pdf</t>
    </r>
  </si>
  <si>
    <t>Moldova, Republic of</t>
  </si>
  <si>
    <t>The draft Government Decision regarding recreational craft and personal watercraft; </t>
  </si>
  <si>
    <t>The draft Government Decision regarding recreational craft and personal watercraft lays down requirements for manufacturers, importers and distributors of watercraft, and builds on the legislation adopted in 2011. All recreational craft and personal watercraft identified components and propulsion engines when placed on the domestic market for sale or use are subject to the CE or SM conformity marking, as appropriate. The application of the mark proves that the product complies with the specific technical regulations.</t>
  </si>
  <si>
    <t>SHIPS, BOATS AND FLOATING STRUCTURES (HS code(s): 89)</t>
  </si>
  <si>
    <t>89 - SHIPS, BOATS AND FLOATING STRUCTURES</t>
  </si>
  <si>
    <t>47 - SHIPBUILDING AND MARINE STRUCTURES</t>
  </si>
  <si>
    <r>
      <rPr>
        <sz val="11"/>
        <rFont val="Calibri"/>
      </rPr>
      <t>https://members.wto.org/crnattachments/2024/TBT/MDA/24_06051_00_x.pdf</t>
    </r>
  </si>
  <si>
    <t>DARS 833: 2024 Fried banana chips — Specification</t>
  </si>
  <si>
    <t>This African Standard specifies the requirements, method of sampling and tests for fried banana chips made from the cooking bananas of the Musa spp intended for human consumption.</t>
  </si>
  <si>
    <t>Consumer information, labelling (TBT); Protection of human health or safety (TBT); Quality requirements (TBT); Harmonization (TBT)</t>
  </si>
  <si>
    <r>
      <rPr>
        <sz val="11"/>
        <rFont val="Calibri"/>
      </rPr>
      <t>https://members.wto.org/crnattachments/2024/TBT/KEN/24_06028_00_e.pdf</t>
    </r>
  </si>
  <si>
    <t>DARS 472: 2024 Fruits juices, nectars, puree and pulp — Specification</t>
  </si>
  <si>
    <t>This draft African Standard specifies requirements, sampling and test methods for fruit juices, nectars, puree and pulp intended for direct human consumption or for further processing.</t>
  </si>
  <si>
    <t>Non-alcoholic beverages (ICS code(s): 67.160.20)</t>
  </si>
  <si>
    <t>2009 - Fruit juices, incl. grape must, and vegetable juices, unfermented, not containing added spirit, whether or not containing added sugar or other sweetening matter</t>
  </si>
  <si>
    <t>67.160.20 - Non-alcoholic beverages</t>
  </si>
  <si>
    <r>
      <rPr>
        <sz val="11"/>
        <rFont val="Calibri"/>
      </rPr>
      <t>https://members.wto.org/crnattachments/2024/TBT/KEN/24_06027_00_e.pdf</t>
    </r>
  </si>
  <si>
    <t>Spain</t>
  </si>
  <si>
    <t>PROYECTO DE REAL DECRETO POR EL QUE SE APRUEBA LA NORMA DE CALIDAD DE LOS ACEITES VEGETALES COMESTIBLES (Draft Royal Decree approving the quality standard for edible vegetable oils) (22 pages, in Spanish)</t>
  </si>
  <si>
    <t>The notified text updates the existing regulations concerning the production and marketing of edible vegetable oils other than olive oil in Spain.</t>
  </si>
  <si>
    <t>Soya-bean oil and its fractions, whether or not refined, but not chemically modified (HS code: 1507); Ground-nut oil and its fractions, whether or not refined, but not chemically modified (HS code: 1508); Sunflower-seed, safflower or cotton-seed oil and fractions thereof, whether or not refined, but not chemically modified (HS code: 1512); Rape, colza or mustard oil and fractions thereof, whether or not refined, but not chemically modified (HS code: 1514); Other fixed vegetable fats and oils (including jojoba oil) and their fractions, whether or not refined, but not chemically modified (HS code: 1515)</t>
  </si>
  <si>
    <t>1507 - Soya-bean oil and its fractions, whether or not refined, but not chemically modified.; 1508 - Ground-nut oil and its fractions, whether or not refined, but not chemically modified.; 1512 - Sunflower-seed, safflower or cotton-seed oil and fractions thereof, whether or not refined, but not chemically modified.; 1514 - Rape, colza or mustard oil and fractions thereof, whether or not refined, but not chemically modified.; 1515 - Other fixed vegetable fats and oils (including jojoba oil) and their fractions, whether or not refined, but not chemically modified.</t>
  </si>
  <si>
    <t>67.200.10 - Animal and vegetable fats and oils</t>
  </si>
  <si>
    <t>Prevention of deceptive practices and consumer protection (TBT); Quality requirements (TBT); Reducing trade barriers and facilitating trade (TBT)</t>
  </si>
  <si>
    <r>
      <rPr>
        <sz val="11"/>
        <rFont val="Calibri"/>
      </rPr>
      <t>https://members.wto.org/crnattachments/2024/TBT/ESP/24_06054_00_s.pdf</t>
    </r>
  </si>
  <si>
    <t>DARS 54: 2024 Code of hygienic practice for canned fruit and vegetable products</t>
  </si>
  <si>
    <t>This Draft African code of hygienic practice applies to fruit and vegetable products which are packed in hermetically sealed containers and which are processed by heat either before or after being filled into the containers.</t>
  </si>
  <si>
    <t>2008 - Fruits, nuts and other edible parts of plants, prepared or preserved, whether or not containing added sugar or other sweetening matter or spirit (excl. prepared or preserved with vinegar, preserved with sugar but not laid in syrup, and jams, fruit jellies, marmalades, fruit purée and pastes, obtained by cooking); 2005 - Other vegetables prepared or preserved otherwise than by vinegar or acetic acid, not frozen (excl. preserved by sugar, and tomatoes, mushrooms and truffles)</t>
  </si>
  <si>
    <r>
      <rPr>
        <sz val="11"/>
        <rFont val="Calibri"/>
      </rPr>
      <t>https://members.wto.org/crnattachments/2024/TBT/KEN/24_06029_00_e.pdf</t>
    </r>
  </si>
  <si>
    <t>DARS 179:2024 Jams, jellies and marmalades — Specification</t>
  </si>
  <si>
    <t>This African Standard specifies requirements, sampling and test methods for jams, jellies and marmalades intended for direct human consumption</t>
  </si>
  <si>
    <t>2007 - Jams, fruit jellies, marmalades, fruit or nut purée and fruit or nut pastes, obtained by cooking, whether or not containing added sugar or other sweetening matter</t>
  </si>
  <si>
    <r>
      <rPr>
        <sz val="11"/>
        <rFont val="Calibri"/>
      </rPr>
      <t>https://members.wto.org/crnattachments/2024/TBT/KEN/24_06030_00_e.pdf</t>
    </r>
  </si>
  <si>
    <t>Ecuador</t>
  </si>
  <si>
    <t>Proyecto "Normativa Técnica Sanitaria Sustitutiva para la obtención del registro sanitario, control y vigilancia de productos biológicos de uso humano" (Draft Substitute Sanitary Technical Regulation for the issuance of sanitary certificates for, and the control and surveillance of, biological products for human use) (100 pages, in Spanish)</t>
  </si>
  <si>
    <t>The purpose of the notified draft Substitute Sanitary Technical Regulation is to establish the legal and technical requirements that will ensure quality, safety and efficacy and under which sanitary certificates will be issued for biological products for human use, as well as the criteria for the control and surveillance of such products. The following products are not covered by the notified draft Regulation: a. Allergen products prepared on the basis of an individual prescription by a qualified and authorized medical professional; b. Advanced therapy products not industrially manufactured, prepared on occasion by a hospital facility under the exclusive professional responsibility of a trained physician to fulfil an optional individual prescription for a made-to-measure product for a single patient; and c. Research products, which are governed by Ministerial Decision No. 0075-2017 issuing the Regulation for the approval, development, surveillance and control of clinical trials, or any document that might replace it. The draft Substitute Sanitary Technical Regulation is binding on all natural or legal persons, whether domestic or foreign, governed by public or private law, that request sanitary certification, re-certification or an amendment thereto for biological products for human use in the country.</t>
  </si>
  <si>
    <t>The draft Substitute Sanitary Technical Regulation for the issuance of sanitary certificates for, and the control and surveillance of, biological products for human use will replace Ministerial Decision No. 00385-2019 issuing the Regulation for the issuance of sanitary certificates for, and the control and surveillance of, biological medicines for human use and consumption, which was published in the Special Edition of Official Journal No. 1011 of 12 July 2019, and the amendment thereto under Ministerial Decision No. 00226-2023, which was published in Official Journal No. 451 of 5 December 2023. The purpose is to establish the legal and technical requirements that will ensure quality, safety and efficacy and under which sanitary certificates will be issued for biological products for human use, as well as the criteria for the control and surveillance of such products. G/TBT/N/ECU/547 - 2 -</t>
  </si>
  <si>
    <t>Consumer information, labelling (TBT); Prevention of deceptive practices and consumer protection (TBT); Protection of human health or safety (TBT)</t>
  </si>
  <si>
    <r>
      <rPr>
        <sz val="11"/>
        <rFont val="Calibri"/>
      </rPr>
      <t>https://members.wto.org/crnattachments/2024/TBT/ECU/24_06026_00_s.pdf</t>
    </r>
  </si>
  <si>
    <t>DARS 177: 2024 Processed tomato concentrates — Specification</t>
  </si>
  <si>
    <r>
      <rPr>
        <sz val="11"/>
        <rFont val="Calibri"/>
      </rPr>
      <t>https://members.wto.org/crnattachments/2024/TBT/KEN/24_06031_00_e.pdf</t>
    </r>
  </si>
  <si>
    <t>Switzerland</t>
  </si>
  <si>
    <t>Revision of the Ordinance of the Swiss Federal Office of Communications on telecommunications installations (OOIT)Revision, creation and withdrawal of determined radio interface regulations (RIR).</t>
  </si>
  <si>
    <t>Annex 2: Several interface regulations (RIR) are amended in line with the latest technological developments and European harmonization.Following radio interface regulations are withdrawn (784.101.21/ …):RIR0501-05: GSM repeaters in the frequency range 880-960 MHz RIR0501-06: GSM repeaters in the frequency range 1710-1880 MHz RIR0501-09: Repeaters for Mobile/Fixed Communications Networks in the frequency range 1920-2170 MHzRIR0501-13: MFCN (Mobile/Fixed Communications Networks) in the frequency range 2500-2690 MHz.RIR1002-03: Euroloop communications in the frequency range 516 – 8516 kHz.RIR1003-05: Asset tracking and tracing in the frequency band 169.6125-169.8125 MHz.RIR0506-01: Wide area paging in the frequency range 169.4125 - 169.7875 MHz.Following radio interface regulations are amended (784.101.21/ …):RIR0501-10: Mobile Networking Solutions in the frequency range 1805-2170 MHz) aligned with ECC/DEC/(06)07.RIR0501-23: MFCN (Mobile/Fixed Communications Networks) in the frequency range 3500-3800 MHz) adaptation of the licensing regime of user equipment (license-exempt).RIR0501-27: MFCN (Mobile/Fixed Communications Networks) in the frequency range 925-960 adjusted due to new repeater in RIR0501-34.RIR0501-28: MFCN (Mobile/Fixed Communications Networks in the frequency range 758-2690 MHz) adjusted due to new repeater in RIR0501-34.RIR0501-34: MFCN (Mobile/Fixed Communications Networks) in the frequency range 758-2690 MHz): compiles all relevant MFCN repeater RIRs.RIR0506-02: Wide area paging in the frequency range 146.800 – 174.000 MHz) aligned with the ECC/DEC/(05)02.RIR0507-02: PMR analogue communications in the frequency range 146.800 – 174.000 MHz) aligned with the ECC/DEC/(05)02.RIR0507-12: PMR (digital): communications in the frequency range 146.800 – 174.000 MHz) aligned with the ECC/DEC/(05)02.RIR0805-01: Feeder links above 1 GHz in the frequency range 1 – 3000 GHz) extended with the frequency band extensions according to ECC/DEC/(21)01 and ERC/DEC/(00)02.RIR1003-03: Meter reading in the frequency range 169.400-169.475 MHz aligned to ECC/DEC/(05)02 and ECC/REC 70-3, Annex 2.RIR1008-10: Non-specific Short-Range Devices in the frequency range 869.700-870.000 MHz) aligned with ECC/REC 70-3, Annex 1.RIR1008-18: Non-specific Short-Range Devices in the frequency range 433.050-434.790 MHz) aligned with ECC/REC 70-3, Annex 1.RIR1008-19: Non-specific Short-Range Devices in the frequency range 434.040-434.790 MHz) aligned with ECC/REC 70-3, Annex 1.RIR1008-32: Non-specific Short-Range Devices in the frequency range 169.400-169.475 MHz) aligned with ECC/DEC/(05)02 and ECC/REC 70-3, Annex 1.RIR1008-33: Non-specific Short-Range Devices in the frequency range 169.400-169.4875 MHz) the RIR aligned with ECC/REC 70-3, Annex 1.RIR1008-34: Non-specific Short-Range Devices in the frequency range 169.4875-169.5875 MHz) aligned with ECC/REC 70-3, Annex 1.RIR1023-02: Ultra-wide band applications in the frequency range 1600-10600 MHz) aligned with ECC/DEC/(06)04.RIR1023-03: Ultra-wide band applications in the frequency range 1600-10600 MHz): aligned with ECC DEC/(06)04.Following radio interface regulations are created (784.101.21/ …):RIR0501-25: MFCN (Mobile/Fixed Communications Networks) in the 2570 - 2620 MHz frequency band RIR1023-07: Ultra-wide band applications in the frequency range 1600-10600 MHz) extended with new specific UWB applications in the frequency range 6-8.5 GHz, according to ECC/DEC/(06)04.RIR1004-21: High-Definition Ground Based Synthetic Aperture Radar Communications in the frequency range 76-77 GHz according to ECC/DEC/(21)02.Annex 4: Until now, manufacturers were required to submit test reports from an accredited laboratory with their application for approval. As it has proved difficult for manufacturers to find a suitable accredited laboratory, it will now be possible for the manufacturer, who has the necessary knowledge and equipment, to carry out the tests and draw up the reports himself.Annex 5: The technical and administrative requirements for special electronics (PTA 5.2 / PTS 5.3 / PTA 5.4) must be completed to take account of the possibility given to the manufacturer to draw up test reports himself. In addition, certain adaptations have been made necessary by the arrival of programmable broadband disturbances based on software-defined radios.Annex 7: The version of the standard for the USB-C connector has been updates to its newest version (EN IEC 62680-1-2: 2022 and EN IEC 62680-1-3: 2021)</t>
  </si>
  <si>
    <t>Telecommunications. Audio and video engineering (ICS code(s): 33)Telecommunication equipment, radio equipment and telecommunication terminal equipment</t>
  </si>
  <si>
    <t>National security requirements (TBT); Harmonization (TBT)</t>
  </si>
  <si>
    <r>
      <rPr>
        <sz val="11"/>
        <rFont val="Calibri"/>
      </rPr>
      <t>https://members.wto.org/crnattachments/2024/TBT/CHE/24_06025_00_f.pdf</t>
    </r>
  </si>
  <si>
    <t>Refined Zinc (Quality Control) Order, 2024</t>
  </si>
  <si>
    <t>Refined Zinc</t>
  </si>
  <si>
    <t>79 - ZINC AND ARTICLES THEREOF</t>
  </si>
  <si>
    <t>77.120.60 - Lead, zinc, tin and their alloys</t>
  </si>
  <si>
    <t>Prevention of deceptive practices and consumer protection (TBT); Quality requirements (TBT)</t>
  </si>
  <si>
    <r>
      <rPr>
        <sz val="11"/>
        <rFont val="Calibri"/>
      </rPr>
      <t>https://members.wto.org/crnattachments/2024/TBT/IND/24_06001_00_e.pdf</t>
    </r>
  </si>
  <si>
    <t>No. BEE/S&amp;L/ Ceiling Fan/05/2023-24Bureau of Energy Efficiency (Particulars and Manner of their Display on Labels of Ceiling Fan/05/2023-24), Amendment Regulations, 2024. </t>
  </si>
  <si>
    <t>To direct display of particulars on label on Electric Ceiling Type Fans as specified in the regulations</t>
  </si>
  <si>
    <t>Electric Ceiling Type Fans</t>
  </si>
  <si>
    <r>
      <rPr>
        <sz val="11"/>
        <rFont val="Calibri"/>
      </rPr>
      <t>https://members.wto.org/crnattachments/2024/TBT/IND/24_06005_00_e.pdf</t>
    </r>
  </si>
  <si>
    <t>Refined Nickel (Quality Control) Order, 2024</t>
  </si>
  <si>
    <t>Refined Nickel</t>
  </si>
  <si>
    <t>75 - NICKEL AND ARTICLES THEREOF</t>
  </si>
  <si>
    <t>77.120.40 - Nickel, chromium and their alloys</t>
  </si>
  <si>
    <r>
      <rPr>
        <sz val="11"/>
        <rFont val="Calibri"/>
      </rPr>
      <t>https://members.wto.org/crnattachments/2024/TBT/IND/24_05998_00_e.pdf</t>
    </r>
  </si>
  <si>
    <t>Proyecto de Protocolo de análisis y/o ensayo de eficiencia de producto eléctrico PE N° 5/34:2024 (Draft efficiency analysis and/or test protocol for electrical products PE No. 5/34:2024) (4 pages, in Spanish)</t>
  </si>
  <si>
    <t>The notified draft Protocol establishes the procedure for certifying the luminous efficacy (Lm/W) of luminaires for outdoor road and street lighting for which certification is mandatory under an SEC protocol.</t>
  </si>
  <si>
    <t>Luminaires for road and street lighting</t>
  </si>
  <si>
    <t>29.140.40 - Luminaires; 93.080.40 - Street lighting and related equipment</t>
  </si>
  <si>
    <r>
      <rPr>
        <sz val="11"/>
        <rFont val="Calibri"/>
      </rPr>
      <t>https://members.wto.org/crnattachments/2024/TBT/CHL/24_05985_00_s.pdf</t>
    </r>
  </si>
  <si>
    <t>Tin Ingot (Quality Control) Order, 2024</t>
  </si>
  <si>
    <t>Tin Ingot</t>
  </si>
  <si>
    <t>80 - TIN AND ARTICLES THEREOF</t>
  </si>
  <si>
    <r>
      <rPr>
        <sz val="11"/>
        <rFont val="Calibri"/>
      </rPr>
      <t>https://members.wto.org/crnattachments/2024/TBT/IND/24_06002_00_e.pdf</t>
    </r>
  </si>
  <si>
    <t>Di-isononyl phthalate (DINP); Draft Risk Evaluation Under the Toxic Substances Control Act (TSCA); Notice of Availability, Webinar and Request for Comment</t>
  </si>
  <si>
    <t>Notice and announcement of webinar to be held 26 September 2024 2:00 p.m. - 3:00 p.m. EST - The Environmental Protection Agency (EPA or Agency) is announcing the availability of and seeking public comment on a draft risk evaluation under the Toxic Substances Control Act (TSCA) for di-isononyl phthalate (DINP) (1,2-Benzene- dicarboxylic acid, 1,2- diisononyl ester) (CASRN 28553-12-0). The purpose of risk evaluations under TSCA is to determine whether a chemical substance presents an unreasonable risk of injury to health or the environment, without consideration of costs or non-risk factors, including unreasonable risk to potentially exposed or susceptible subpopulations identified as relevant to the risk evaluation by EPA, under the conditions of use (COU). EPA has used the best available science to prepare this draft risk evaluation and to preliminarily determine that DINP poses unreasonable risk to human health.</t>
  </si>
  <si>
    <t>Di-isononyl phthalate (DINP); Environmental protection (ICS code(s): 13.020); Production in the chemical industry (ICS code(s): 71.020); Products of the chemical industry (ICS code(s): 71.100)</t>
  </si>
  <si>
    <r>
      <rPr>
        <sz val="11"/>
        <rFont val="Calibri"/>
      </rPr>
      <t>https://members.wto.org/crnattachments/2024/TBT/USA/24_06007_00_e.pdf</t>
    </r>
  </si>
  <si>
    <t>Draft National technical regulation on baseline cybersecurity requirements for surveillance camera </t>
  </si>
  <si>
    <t>The draft National technical regulation on baseline cybersecurity requirements for surveillance camera specifies baseline requirements for Digital Surveillance Camera using IP Protocol._x000D_
The draft National technical regulation on baseline cybersecurity requirements for surveillance camera is based on ETSI EN 303 645 v2.1.1 (2020-06) and ETSI TS 103 701 v1.1.1 (2021-08) with some modifications to ensure basic information security requirements.</t>
  </si>
  <si>
    <t>Digital Surveillance Camera using IP Protocol (HS code: 8525.60.00; 8525.81.10; 8525.81.90; 8525.82.10; 8525.82.90; 8525.83.10; 8525.83.90; 8525.89.10; 8525.89.90) </t>
  </si>
  <si>
    <t>852560 - Transmission apparatus for radio-broadcasting or television, incorporating reception apparatus; 852581 - High-speed television cameras, digital cameras and video camera recorders specified in subheading note 1 to Ch85; 852582 - Television cameras, digital cameras and video camera recorders, radiation-hardened or radiation-tolerant as specified in subheading note 2 to Ch85 (excl. high-speed); 852583 - Night vision television cameras, digital cameras and video camera recorders as specified in subheading note 3 to Ch85 (excl. high-speed, and radiation-hardened or radiation-tolerant); 852589 - Television cameras, digital cameras and video camera recorders (excl. high-speed, radiation-hardened or radiation-tolerant, and night vision goods)</t>
  </si>
  <si>
    <t>33.160.99 - Other audio, video and audiovisual equipment</t>
  </si>
  <si>
    <r>
      <rPr>
        <sz val="11"/>
        <rFont val="Calibri"/>
      </rPr>
      <t>https://members.wto.org/crnattachments/2024/TBT/VNM/24_06000_00_x.pdf</t>
    </r>
  </si>
  <si>
    <t>Honduras</t>
  </si>
  <si>
    <t>Reglamento de la Ley para el Control y Regulación de las Bebidas Energizantes (Regulations implementing the Law on the Control and Regulation of Energy Drinks) (36 pages, in Spanish)</t>
  </si>
  <si>
    <t>The purpose of the notified Regulations is to establish rules for the sale and marketing of energy drinks and/or products, taking into consideration their characteristics and specifications, with a view to protecting individuals under the age of 18 years. It sets out the requirements that must be met in order to protect human life, health and safety, as well as to promote healthy consumption practices, improve access to, and understanding of, nutritional information and prevent practices likely to mislead or deceive consumers. The notified Regulations are of general interest and are mandatory throughout the national territory for all natural or legal persons engaged in any activity within the supply chain, including the development, handling, manufacture, processing, packaging, storage, transport, marketing, sale, distribution, retail, importation, and promotion and advertising of energy drinks and/or products with the characteristics and specifications thereof.</t>
  </si>
  <si>
    <r>
      <rPr>
        <sz val="11"/>
        <rFont val="Calibri"/>
      </rPr>
      <t>Sitio Web: https://sde.gob.hn/wp-content/uploads/2024/09/REGLAMENTO_BEBIDAS_ENERGIZANTES.pdf</t>
    </r>
  </si>
  <si>
    <t>Primary Lead (Quality Control) Order, 2024.</t>
  </si>
  <si>
    <t>Primary Lead (Quality Control) Order, 2024</t>
  </si>
  <si>
    <t>Primary Lead</t>
  </si>
  <si>
    <t>260700 - Lead ores and concentrates</t>
  </si>
  <si>
    <t>United Arab Emirates</t>
  </si>
  <si>
    <t>Greek Style Yoghurt</t>
  </si>
  <si>
    <t>This Gulf standard specifies the requirements that must be met in Greek-style yogurt intended for direct human consumption and does not include other sweetened or flavoured types</t>
  </si>
  <si>
    <t>Food products in general (ICS code(s): 67.040)</t>
  </si>
  <si>
    <t>040320 - Yogurt, whether or not flavoured or containing added sugar or other sweetening matter, fruit, nuts, cocoa, chocolate, spices, coffee, plants, cereals or bakers' wares</t>
  </si>
  <si>
    <t>67.040 - Food products in general</t>
  </si>
  <si>
    <t>Consumer information, labelling (TBT); Prevention of deceptive practices and consumer protection (TBT)</t>
  </si>
  <si>
    <r>
      <rPr>
        <sz val="11"/>
        <rFont val="Calibri"/>
      </rPr>
      <t>https://members.wto.org/crnattachments/2024/TBT/QAT/24_05963_00_x.pdf</t>
    </r>
  </si>
  <si>
    <t>Bahrain, Kingdom of</t>
  </si>
  <si>
    <t>Qatar</t>
  </si>
  <si>
    <t>Oman</t>
  </si>
  <si>
    <t>Availability of FSIS Guideline on Substantiating Animal-Raising 
or Environment-Related Labeling Claims</t>
  </si>
  <si>
    <t>Notification of availability and request for comments - The Food Safety and Inspection Service (FSIS) is announcing the availability of an updated version of its guideline on documentation needed to support animal-raising or environment-related claims on meat or poultry product labeling.  Official establishments submit this documentation to the Agency when they apply for approval of labels with animal-raising or environment- related claims. The updated guideline includes changes made in response to updated scientific information, FSIS sampling data, ask FSIS questions, public comments, petitions, and other meetings with Agency stakeholders.</t>
  </si>
  <si>
    <t>Labels of meat and poultry products; Food products in general (ICS code(s): 67.040); Meat, meat products and other animal produce (ICS code(s): 67.120)</t>
  </si>
  <si>
    <t>67.040 - Food products in general; 67.120 - Meat, meat products and other animal produce</t>
  </si>
  <si>
    <r>
      <rPr>
        <sz val="11"/>
        <rFont val="Calibri"/>
      </rPr>
      <t>https://members.wto.org/crnattachments/2024/TBT/USA/24_05953_00_e.pdf
https://members.wto.org/crnattachments/2024/TBT/USA/24_05953_01_e.pdf</t>
    </r>
  </si>
  <si>
    <t>Kuwait, the State of</t>
  </si>
  <si>
    <t>Saudi Arabia, Kingdom of</t>
  </si>
  <si>
    <t>Yemen</t>
  </si>
  <si>
    <t>Dairy and Dairy Products- Pasteurized Camel Milk. </t>
  </si>
  <si>
    <t>Item No. 9.4 in GSO 1970:2009 For Dairy and Dairy Products-Pasteurized Camel Milk will be amended to (the percentage of non-fat solids shall not be less than 7%).  </t>
  </si>
  <si>
    <t>Pasteurized Camel Milk </t>
  </si>
  <si>
    <t>0403 - Buttermilk, curdled milk and cream, yogurt, kephir and other fermented or acidified milk and cream, whether or not concentrated or flavoured or containing added sugar or other sweetening matter, fruit, nuts or cocoa, and yogurt may additionally contain chocolate, spices, coffee, plants or cereals; 0402 - Milk and cream, concentrated or containing added sugar or other sweetening matter; 0401 - Milk and cream, not concentrated nor containing added sugar or other sweetening matter</t>
  </si>
  <si>
    <t>67.100.10 - Milk and processed milk products</t>
  </si>
  <si>
    <r>
      <rPr>
        <sz val="11"/>
        <rFont val="Calibri"/>
      </rPr>
      <t xml:space="preserve">https://members.wto.org/crnattachments/2024/TBT/OMN/24_05925_00_x.pdf
</t>
    </r>
  </si>
  <si>
    <t>Egypt</t>
  </si>
  <si>
    <t>Draft of Egyptian standard for " Assistive products for walking manipulated by both arms — Requirements and test methods — Part 1: Walking frames" (34 page(s), in English)</t>
  </si>
  <si>
    <t>This draft of Egyptian standard specifies requirements and test methods for walking frames used as assistive products for walking, manipulated by both arms, without accessories, unless specified in the particular test procedure. This document also gives requirements relating to safety, ergonomics, performance and information supplied by the manufacturer, including marking and labelling.The requirements and tests are based on everyday use of walking frames as assistive products for walking for a maximum user mass as specified by the manufacturer. This document includes walking frames specified for a user mass of no less than 35 kg.Worth mentioning is that this Draft standard adopts the technical content of ISO 11199-1:2021.</t>
  </si>
  <si>
    <t>Aids and adaptation for moving (ICS code(s): 11.180.10)</t>
  </si>
  <si>
    <t>11.180.10 - Aids and adaptation for moving</t>
  </si>
  <si>
    <t>Revision of the Specifications and Standards for Foods, Food Additives, Etc. </t>
  </si>
  <si>
    <t>Revision of the specifications and standards for apparatus, containers, and packaging under the Food Sanitation Act (Act No.233 of 1947).</t>
  </si>
  <si>
    <t>Apparatus, containers, and packaging</t>
  </si>
  <si>
    <t>55.020 - Packaging and distribution of goods in general</t>
  </si>
  <si>
    <r>
      <rPr>
        <sz val="11"/>
        <rFont val="Calibri"/>
      </rPr>
      <t>https://members.wto.org/crnattachments/2024/TBT/JPN/24_05877_00_e.pdf</t>
    </r>
  </si>
  <si>
    <t>Prevention of Air Pollution from Consumer Products</t>
  </si>
  <si>
    <t xml:space="preserve">Proposed rule - The New Jersey Department of Environmental Protection (NJDEP) is proposing amendments to N.J.A.C. 7:27-24.1 through 24.8, 24.10, and 7:27A-3.10. The proposed amendments to the rules governing chemically formulated consumer products will add eight new categories of consumer products that will be subject to new volatile organic compound (VOC) content limits and lower the VOC content limits for 13 existing categories. The proposed amendments also prohibit the sale for use in New Jersey of certain products that contain chlorinated toxic air contaminants. The proposed amendments also update registration requirements for all consumer products to require registration to be electronic. Additionally, the proposed rulemaking includes amendments to the penalty provisions at N.J.A.C. 7:27A-3.10 that correspond to the amendments at N.J.A.C. 7:27-24.The proposal also constitutes a revision to New Jersey’s State Implementation Plan (SIP) for the attainment and maintenance of the National Ambient Air Quality Standards for ozone._x000D_
</t>
  </si>
  <si>
    <t>Volatile organic compound (VOC) content limits in consumer products; Environmental protection (ICS code(s): 13.020); Air quality (ICS code(s): 13.040); Products of the chemical industry (ICS code(s): 71.100)</t>
  </si>
  <si>
    <t>13.020 - Environmental protection; 13.040 - Air quality; 71.100 - Products of the chemical industry</t>
  </si>
  <si>
    <r>
      <rPr>
        <sz val="11"/>
        <rFont val="Calibri"/>
      </rPr>
      <t>https://members.wto.org/crnattachments/2024/TBT/USA/24_05886_00_e.pdf</t>
    </r>
  </si>
  <si>
    <t>Promoting Investment in the 3550-3700 MHz Band</t>
  </si>
  <si>
    <t>Notice of proposed rulemaking - In this document the Federal Communications Commission (FCC or 
Commission) continues to shape development of the Citizens Broadband 
Radio Service operations in the 3.55-3.7 GHz band (3.5 GHz band). This 
Notice of Proposed Rulemaking (NPRM) provides an overview of the 
federal protection regime implemented by the National 
Telecommunications and Information Administration (NTIA), Department of 
Defense (DoD), and Commission staff and solicits input on proposals to 
update the technical and service rules. It also seeks commenters' ideas 
for further innovations and improvements to the 3.5 GHz band.</t>
  </si>
  <si>
    <t>Radio service operations in the 3550-3700 MHz Band; Radiocommunications (ICS code(s): 33.060); Satellite (ICS code(s): 33.070.40); Electromagnetic compatibility (EMC) (ICS code(s): 33.100)</t>
  </si>
  <si>
    <t>33.060 - Radiocommunications; 33.070.40 - Satellite; 33.100 - Electromagnetic compatibility (EMC)</t>
  </si>
  <si>
    <t>National security requirements (TBT); Cost saving and productivity enhancement (TBT)</t>
  </si>
  <si>
    <r>
      <rPr>
        <sz val="11"/>
        <rFont val="Calibri"/>
      </rPr>
      <t>https://members.wto.org/crnattachments/2024/TBT/USA/24_05914_00_e.pdf
https://members.wto.org/crnattachments/2024/TBT/USA/24_05914_01_e.pdf</t>
    </r>
  </si>
  <si>
    <t>Proyecto "Normativa Técnica Sanitaria sustitutiva para la vigilancia y control de la publicidad y G/TBT/N/ECU/546 - 2 -   promoción de medicamentos en general, productos naturales procesados de uso medicinal, productos o medicamentos homeopáticos y dispositivos médicos" (Draft Substitute Sanitary Technical Regulation on the monitoring and control of the advertising and promotion of medicines in general, processed natural products for medicinal use, homeopathic products or medicines and medical devices) (21 page(s), in Spanish)</t>
  </si>
  <si>
    <t>The aim of the draft Substitute Sanitary Technical Regulation on the monitoring and control of the advertising and promotion of medicines in general, processed natural products for medicinal use, homeopathic products or medicines and medical devices is to regulate, control and monitor the advertising and promotion of medicines in general, processed natural products for medicinal use, homeopathic products or medicines and medical devices, in accordance with the provisions of the Organic Law on Health, with a view to promoting and providing information on the rational use and proper handling of the above-mentioned products. Only products with a sanitary registration certificate classifying them as over-the-counter products may be advertised. The provisions set out in the notified draft Regulation are applicable and mandatory throughout the national territory for natural and legal persons, whether national or foreign, that are engaged in or disseminate advertising and/or promotion activities in establishments and through mass media; it concerns the products that are mentioned above and that have undergone the sanitary registration or notification in effect in the country.</t>
  </si>
  <si>
    <t>The aim of the draft Substitute Sanitary Technical Regulation on the monitoring and control of the advertising and promotion of medicines in general, processed natural products for medicinal use, homeopathic products or medicines and medical devices is to regulate, control and monitor the advertising and promotion of medicines in general, processed natural products for medicinal use, homeopathic products or medicines and medical devices, in accordance with the provisions of the Organic Law on Health, with a view to promoting and providing information on the rational use and proper handling of the above-mentioned products. Only products with a sanitary registration certificate classifying them as over-the-counter products may be advertised.</t>
  </si>
  <si>
    <t>11.040 - Medical equipment; 11.120 - Pharmaceutics</t>
  </si>
  <si>
    <r>
      <rPr>
        <sz val="11"/>
        <rFont val="Calibri"/>
      </rPr>
      <t>https://members.wto.org/crnattachments/2024/TBT/ECU/24_05909_00_s.pdf
www.controlsanitario.gob.ec</t>
    </r>
  </si>
  <si>
    <t>Draft of Egyptian standard for  " Walking aids manipulated by both arms — Requirements and test methods — Part 3: Walking tables" (29 page(s), in English)</t>
  </si>
  <si>
    <t>This draft of Egyptian standard specifies requirements and methods of testing the static stability, braking capabilities, static strength and fatigue of walking tables without accessory equipment, unless specified in the particular test procedure. It also gives requirements relating to safety, ergonomics and performance, marking, labelling and information supplied by the manufacturer.ISO 11199-3:2005 includes all walking tables with three or more wheels or tips against the walking surface and having arm supports in the shape of a horizontal supporting table or two horizontal forearm supports.The requirements and tests are based on everyday usage of walking tables as walking aids, for a maximum user mass as specified by the manufacturer.ISO 11199-3:2005 includes walking tables specified for a user mass of not less than 35 kg.Worth mentioning is that this Draft standard adopts the technical content of ISO 11199-3:2005 (confirmed in 2022).</t>
  </si>
  <si>
    <t>Draft of Egyptian standard for " Assistive products for walking manipulated by both arms — Requirements and test methods — Part 2: Rollators " (32 page(s), in English).</t>
  </si>
  <si>
    <t>This draft of Egyptian standard specifies requirements and test methods of rollators being used as assistive products for walking with wheels, manipulated by both arms, without accessories, unless specified in the particular test procedure. This document also gives requirements relating to safety, ergonomics, performance and information supplied by the manufacturer including marking and labelling.The requirements and tests are based on every-day use of rollators as assistive products for walking for a maximum user mass as specified by the manufacturer. This document includes rollators specified for a user mass of no less than 35 kg.This document is not applicable to rollators with horizontal forearm supports, classified as walking tables, for which ISO 11199-3 is applicable.Worth mentioning is that this Draft standard adopts the technical content of  ISO 11199-2:2021.</t>
  </si>
  <si>
    <t>Safety Standard for Toys: Requirements for Water Beads</t>
  </si>
  <si>
    <t xml:space="preserve">Notice of proposed rulemaking - The Consumer Product Safety Improvement Act of 2008 (CPSIA) mandates that ASTM F963 shall be a mandatory toy safety standard. This safety standard sets forth requirements for water bead toys and toys that contain water beads. The U.S. Consumer Product Safety Commission (CPSC) proposes to establish additional performance and labeling requirements for these products. The Commission also proposes to amend CPSC's list of notice of requirements (NORs) to include water bead toys and toys that contain water beads. _x000D_
</t>
  </si>
  <si>
    <t>Water bead toys and toys that contain water beads. A toy is defined as “any object designed, manufactured, or marketed as a plaything for children under 14 years of age”. Product and company certification. Conformity assessment (ICS code(s): 03.120.20); Toys (ICS code(s): 97.200.50)</t>
  </si>
  <si>
    <t>03.120.20 - Product and company certification. Conformity assessment; 97.200.50 - Toys</t>
  </si>
  <si>
    <t>Consumer information, labelling (TBT); Prevention of deceptive practices and consumer protection (TBT); Protection of human health or safety (TBT); Quality requirements (TBT)</t>
  </si>
  <si>
    <r>
      <rPr>
        <sz val="11"/>
        <rFont val="Calibri"/>
      </rPr>
      <t>https://members.wto.org/crnattachments/2024/TBT/USA/24_05917_00_e.pdf</t>
    </r>
  </si>
  <si>
    <t>Maryland [Energy] Efficiency Standards</t>
  </si>
  <si>
    <t xml:space="preserve">Proposed rule - To implement the Maryland Efficiency Standards Act by establishing minimum efficiency standards for certain new products sold or installed in the State and to establish testing, certification, inspection, and enforcement procedures for ensuring compliance with established standards._x000D_
_x000D_
</t>
  </si>
  <si>
    <t>Portable electric  spas;  Air purifiers;  Commercial dishwashers;  Commercial  steam cookers; Faucets; Residential  ventilating  fans; Showerheads;  Spray  sprinkler bodies;  Urinals; Water closets; Water coolers; Energy efficiency standards; Quality (ICS code(s): 03.120); Environmental protection (ICS code(s): 13.020); Test conditions and procedures in general (ICS code(s): 19.020); Energy efficiency. Energy conservation in general (ICS code(s): 27.015); Domestic electrical appliances in general (ICS code(s): 97.030); Commercial refrigerating appliances (ICS code(s): 97.130.20)</t>
  </si>
  <si>
    <t>03.120 - Quality; 13.020 - Environmental protection; 19.020 - Test conditions and procedures in general; 97.030 - Domestic electrical appliances in general; 97.130.20 - Commercial refrigerating appliances</t>
  </si>
  <si>
    <t>Consumer information, labelling (TBT); Prevention of deceptive practices and consumer protection (TBT); Protection of the environment (TBT); Quality requirements (TBT)</t>
  </si>
  <si>
    <r>
      <rPr>
        <sz val="11"/>
        <rFont val="Calibri"/>
      </rPr>
      <t>https://members.wto.org/crnattachments/2024/TBT/USA/24_05887_00_e.pdf</t>
    </r>
  </si>
  <si>
    <t>Singapore</t>
  </si>
  <si>
    <t>NEA Circular on Transboundary Movement Control on Electronic Waste under the Basel Convention</t>
  </si>
  <si>
    <t>Singapore is a Party to the Basel Convention and noting that the scope of coverage of the Basel Convention will be amended, NEA is proposing to align the list of waste electrical and electronic equipment and its components (“e-waste”) under Singapore’s Hazardous Waste (Control of Export, Import and Transit) Act with the Basel Convention. Companies that intend to import or export e-waste, or whose e-waste transits through Singapore, will be required to carry out the Prior Informed Consent procedure specified under the Basel Convention and obtain a Basel Permit from NEA prior to shipment.</t>
  </si>
  <si>
    <t>S/NProducts Covered 1Entry Y49 to Annex II (i.e. Wastes Requiring Special Consideration)  of the Basel Convention* – Electrical and Electronic Waste (HS Code Header: 85.49): Waste electrical and electronic equipment: not containing and not contaminated with Annex I (i.e. categories of wastes to be controlled) constituents to an extent that the waste exhibits an Annex III characteristic (i.e. hazardous characteristics), and in which none of the components (e.g. certain circuit boards, certain display devices) contain or are contaminated with Annex I constituents to an extent that the component exhibits an Annex III characteristic Waste components of electrical and electronic equipment (e.g. certain circuit boards, certain display devices) not containing and not contaminated with Annex I constituents to an extent that the waste components exhibit an Annex III characteristic, unless covered by another entry in Annex II (i.e. waste requiring special consideration) or by an entry in Annex IX. Wastes arising from the processing of waste electrical and electronic equipment or waste components of electrical and electronic equipment (e.g. fractions arising from shredding or dismantling), and not containing and not contaminated with Annex I constituents to an extent that the waste exhibits an Annex III characteristic, unless covered by another entry in Annex II or by an entry in Annex IX.2Entry A1181 to Annex VIII (i.e. Waste Characterized as Hazardous) to the Basel Convention* – Electrical and Electronic Waste (HS Code Header: 85.49): Waste electrical and electronic equipment containing or contaminated with cadmium, lead, mercury, organohalogen compounds or other Annex I constituents to an extent that the waste exhibits an Annex III characteristic, or with a component containing or contaminated with Annex I constituents to an extent that the component exhibits an Annex III characteristic, including but not limited to any of the following components: glass from cathode-ray tubes included on list A a battery included on list A a switch, lamp, fluorescent tube or a display device backlight which contains mercury a capacitor containing PCBs a component containing asbestos certain circuit boards certain display devices certain plastic components containing a brominated flame retardant Waste components of electrical and electronic equipment containing or contaminated with Annex I constituents to an extent that the waste components exhibit an Annex III characteristic, unless covered by another entry on list A Wastes arising from the processing of waste electrical and electronic equipment or waste components of electrical and electronic equipment, and containing or contaminated with Annex I constituents to an extent that the waste exhibits an Annex III characteristic (e.g. fractions arising from shredding or dismantling), unless covered by another entry on list A *          For more information on the descriptions of the Entries and Annexes, please refer to the Basel Convention text at the following website: https://www.basel.int/TheConvention/Overview/TextoftheConvention/tabid/1275/Default.aspx</t>
  </si>
  <si>
    <t>8549 - Electrical and electronic waste and scrap</t>
  </si>
  <si>
    <t>13.030.30 - Special wastes</t>
  </si>
  <si>
    <r>
      <rPr>
        <sz val="11"/>
        <rFont val="Calibri"/>
      </rPr>
      <t>https://members.wto.org/crnattachments/2024/TBT/SGP/24_05890_00_e.pdf</t>
    </r>
  </si>
  <si>
    <t>Dominican Republic</t>
  </si>
  <si>
    <t>REGLAMENTO DE INSPECCIÓN SANITARIA DE LA CARNE, PRODUCTOS CÁRNICOS Y OTROS PRODUCTOS DE ORIGEN ANIMAL EN LA REPÚBLICA DOMINICANA (Regulations governing the sanitary inspection of meat, meat products and other animal products in the Dominican Republic) (163 pages(s), in Spanish) G/TBT/N/DOM/239 - 2 -</t>
  </si>
  <si>
    <t>The notified Regulation establishes rules for the sanitary inspection of meat, meat products, poultry, eggs in shell, egg products and aquaculture and of establishments engaged in the slaughter, processing, transformation and storage of livestock products and by-products, poultry, aquaculture products, eggs in shell and egg products in order to ensure the safety of food for domestic consumption and for export and import. Considering this objective, the notified Regulation is binding on, and may positively or negatively affect, the following: natural and legal persons throughout the country that are involved or engaged in the processes stipulated in the notified Regulation, as well as establishments engaged in the slaughter, processing, transformation and storage of livestock products and by-products, poultry, aquaculture products, eggs in shell and egg products in order to ensure the safety of food for domestic consumption and for export and import.</t>
  </si>
  <si>
    <t>Meat and edible meat offal (HS code(s): 02); Fish and crustaceans, molluscs and other aquatic invertebrates (HS code(s): 03); Chapter 16: Preparations of meat, of fish, of crustaceans, molluscs or other aquatic invertebrates, or of insects (HS code(s): 16); Food technology (ICS code(s): 67)</t>
  </si>
  <si>
    <t>02 - MEAT AND EDIBLE MEAT OFFAL; 03 - FISH AND CRUSTACEANS, MOLLUSCS AND OTHER AQUATIC INVERTEBRATES; 16 - PREPARATIONS OF MEAT, OF FISH, OF CRUSTACEANS, MOLLUSCS OR OTHER AQUATIC INVERTEBRATES, OR OF INSECTS</t>
  </si>
  <si>
    <t>67.120.10 - Meat and meat products; 67.120.20 - Poultry and eggs; 67.120.30 - Fish and fishery products</t>
  </si>
  <si>
    <t>National security requirements (TBT); Consumer information, labelling (TBT); Prevention of deceptive practices and consumer protection (TBT); Protection of human health or safety (TBT); Quality requirements (TBT); Reducing trade barriers and facilitating trade (TBT); Cost saving and productivity enhancement (TBT)</t>
  </si>
  <si>
    <r>
      <rPr>
        <sz val="11"/>
        <rFont val="Calibri"/>
      </rPr>
      <t>https://members.wto.org/crnattachments/2024/TBT/DOM/24_05911_00_s.pdf
https://www.msp.gob.do/web/Transparencia/reglamento-de-inspeccion-sanitaria-de-la-carne-productos-carnicos-y-otros-productos-de-origen-animal-en-la-republica-dominicana/</t>
    </r>
  </si>
  <si>
    <t>Namibia</t>
  </si>
  <si>
    <t>DNAMS 0028: 2024 : Marketing and commercial quality control of Processed poultry meat</t>
  </si>
  <si>
    <t>This standard specifies the requirements for processed poultry meat, including ready-to-cook preparations of the species Gallus domesticus (Chicken), ready-to-cook (RTC) or ready-to-eat (RTE) marketed as fit for human consumption. Processed poultry meat, including ready-to-cook preparations and ready-to-eat products meat.</t>
  </si>
  <si>
    <t>Processed poultry meat, including ready-to-cook preparations and ready-to-eat products meat is defined in the following categories:</t>
  </si>
  <si>
    <t>020990 - Poultry fat, not rendered or otherwise extracted, fresh, chilled, frozen, salted, in brine, dried or smoked; 16 - PREPARATIONS OF MEAT, OF FISH, OF CRUSTACEANS, MOLLUSCS OR OTHER AQUATIC INVERTEBRATES, OR OF INSECTS</t>
  </si>
  <si>
    <t>01 - Generalities. Terminology. Standardization. Documentation; 11 - Health care technology; 13 - Environment. Health protection. Safety; 17 - Metrology and measurement. Physical phenomena; 19 - Testing; 55 - Packaging and distribution of goods; 67 - Food technology</t>
  </si>
  <si>
    <t>Consumer information, labelling (TBT); Prevention of deceptive practices and consumer protection (TBT); Protection of human health or safety (TBT); Protection of animal or plant life or health (TBT); Protection of the environment (TBT); Quality requirements (TBT); Reducing trade barriers and facilitating trade (TBT); Cost saving and productivity enhancement (TBT)</t>
  </si>
  <si>
    <r>
      <rPr>
        <sz val="11"/>
        <rFont val="Calibri"/>
      </rPr>
      <t>https://members.wto.org/crnattachments/2024/TBT/NAM/24_05891_00_e.pdf</t>
    </r>
  </si>
  <si>
    <t>Argentina</t>
  </si>
  <si>
    <t>Reglamento Técnico que establece requisitos y características esenciales de calidad y seguridad que deberán cumplir los productos identificados como materiales para la construcción (Technical Regulation establishing requirements and key criteria for the quality and safety of products identified as construction materials) (19 pages, in Spanish)</t>
  </si>
  <si>
    <t>The notified Resolution approves the technical regulation establishing requirements and key criteria for the quality and safety of products identified as construction materials to be marketed in the Argentine Republic. It reorganizes and updates the current regime for construction products, including by repealing regulation, with a view to updating quality standards and simplifying and streamlining the conformity assessment procedures required to market such products. The notified Resolution has five annexes: Annex I: Requirements and key criteria for the quality and safety of construction materials Annex II: Products and standards Annex III: Conformity assessment Annex IV: Implementation G/TBT/N/ARG/457 - 2 -   Annex V: Repeals The notified Resolution will come into effect the day after its publication in the Official Journal. The requirements established in the notified Resolution with regard to the products listed in Annex II will come into force within the time frames set out in Annex IV.</t>
  </si>
  <si>
    <t>Construction materials</t>
  </si>
  <si>
    <t>91.100 - Construction materials</t>
  </si>
  <si>
    <t>Protection of human health or safety (TBT); Quality requirements (TBT); Reducing trade barriers and facilitating trade (TBT)</t>
  </si>
  <si>
    <r>
      <rPr>
        <sz val="11"/>
        <rFont val="Calibri"/>
      </rPr>
      <t>https://members.wto.org/crnattachments/2024/TBT/ARG/24_05839_02_s.pdf
https://members.wto.org/crnattachments/2024/TBT/ARG/24_05839_00_s.pdf
https://members.wto.org/crnattachments/2024/TBT/ARG/24_05839_01_s.pdf
https://members.wto.org/crnattachments/2024/TBT/ARG/24_05839_03_s.pdf
https://members.wto.org/crnattachments/2024/TBT/ARG/24_05839_04_s.pdf
https://members.wto.org/crnattachments/2024/TBT/ARG/24_05839_05_s.pdf
https://www.boletinoficial.gob.ar/detalleAviso/primera/313096/20240830</t>
    </r>
  </si>
  <si>
    <t>Americans With Disabilities Act and Architectural Barriers Act 
Accessibility Guidelines; EV Charging Stations</t>
  </si>
  <si>
    <t>Notice of proposed rulemaking - The Architectural and Transportation Barriers Compliance Board (hereafter, “Access Board” or “Board”), is issuing this notice of proposed rulemaking to amend the accessibility guidelines for buildings and facilities covered by the Americans with Disabilities Act of 1990 (ADA) and the Architectural Barriers Act of 1968 (ABA) to specifically address the accessibility of Electric Vehicle Charging stations. This proposed rule provides specifications for the accessibility of EV charging stations, to include the EV charger (including physical and communication access), EV charging space, access aisles, and accessible routes.</t>
  </si>
  <si>
    <t>EV charging stations; accessibility; Aids for disabled or handicapped persons (ICS code(s): 11.180); Electronic display devices (ICS code(s): 31.120); Electric road vehicles (ICS code(s): 43.120)</t>
  </si>
  <si>
    <t>11.180 - Aids for disabled or handicapped persons; 31.120 - Electronic display devices; 43.120 - Electric road vehicles</t>
  </si>
  <si>
    <t>Prevention of deceptive practices and consumer protection (TBT)</t>
  </si>
  <si>
    <r>
      <rPr>
        <sz val="11"/>
        <rFont val="Calibri"/>
      </rPr>
      <t>https://members.wto.org/crnattachments/2024/TBT/USA/24_05820_00_e.pdf</t>
    </r>
  </si>
  <si>
    <t>Proposed partial amendments to the ”Regulation on Approval and Review of Biological Products”</t>
  </si>
  <si>
    <t>The proposed amendments to the ”Regulation on Approval and Review of Biological Products” are as follows:_x000D_
1) Addition of assessment standards for LBPs (Live Biotherapeutic Products)_x000D_
2) Providing grounds for accelerated review of new drugs</t>
  </si>
  <si>
    <t>Biological Products</t>
  </si>
  <si>
    <r>
      <rPr>
        <sz val="11"/>
        <rFont val="Calibri"/>
      </rPr>
      <t>https://members.wto.org/crnattachments/2024/TBT/KOR/24_05840_00_x.pdf</t>
    </r>
  </si>
  <si>
    <t>Law amending and supplementing a number of articles of the Law on Product and Goods Quality</t>
  </si>
  <si>
    <t>The Law on Product and Goods Quality stipulates the rights and obligations of organizations and individuals producing and trading products and goods and organizations and individuals with activities related to product and goods quality; and product and goods quality management;_x000D_
The Law on Product and Goods Quality applies to organizations and individuals producing and trading products and goods and organizations and individuals with activities related to product and goods quality in Vietnam._x000D_
This draft Law amends, supplements, adds and abolishes a number of articles of the Law on Product and Goods Quality, as follows:_x000D_
1. Supplement and amend the following Articles: 3, 5, 6, 7, 10, 11, 12, 14, 16, 17, 26, 27, 28, 31, 34, 35, 36, 37, 40, 45, 47, 48, 68, 69, 70_x000D_
2. New entry of the following Articles: _x000D_
- Article 7a on National Quality Infrastructure_x000D_
- Article 7b on application of technology in product and goods quality management_x000D_
- Article 25a. Assessment of conformity for state management purposes_x000D_
3. Abolishing:_x000D_
- Regulations on “Paying costs and fees for inspection of imported goods quality as prescribed in Article 37” in Clause 15, Article 12._x000D_
- Regulations on “Collecting fees for inspection of imported goods quality as prescribed in Article 37” in Clause 7, Article 19._x000D_
- Regulations on Clauses 2 and 3, Article 37, Article 44 and Clause 3, Article 66._x000D_
Transitional provisions_x000D_
1. In case products and goods have been manufactured, imported, circulated on the market within the effective period stated in the decision, the notice of receipt of dossiers for declaration of conformity, the certificates of conformity and have been managed in accordance with the provisions of the Law on Product and Goods Quality before the effective date of this Law, they will continue to be circulated on the market._x000D_
2. In case the conformity assessment organizations have registered their conformity assessment activities or have been designated to serve state management in accordance with the provisions of the Law on Product and Goods Quality before the effective date of this Law, they will continue their business until the end of the effective period stated in the certificate or designation decision.</t>
  </si>
  <si>
    <t>Quality of product and goods</t>
  </si>
  <si>
    <r>
      <rPr>
        <sz val="11"/>
        <rFont val="Calibri"/>
      </rPr>
      <t>https://members.wto.org/crnattachments/2024/TBT/VNM/24_05857_00_x.pdf</t>
    </r>
  </si>
  <si>
    <t>Proposed partial amendments to the ”Regulation on Approval and Review of Advanced Biological Products”</t>
  </si>
  <si>
    <t>The proposed amendments to the ” Regulation on Approval and Review of Advanced Biological Products” are as follows:_x000D_
1) Providing criteria for exemption from submission of certificate of pharmaceutical product_x000D_
2) Acceptance of submission of non-clinical test data using alternative animal testing_x000D_
3) Providing grounds for accelerated review of new drugs</t>
  </si>
  <si>
    <t>Advanced Biological Products</t>
  </si>
  <si>
    <r>
      <rPr>
        <sz val="11"/>
        <rFont val="Calibri"/>
      </rPr>
      <t>https://members.wto.org/crnattachments/2024/TBT/KOR/24_05841_00_x.pdf</t>
    </r>
  </si>
  <si>
    <t>Norway</t>
  </si>
  <si>
    <t>Draft regulations concerning the manufacture, placing on the market and import of fertilising products of organic origin and certain inorganic fertilising products (Fertilising Products Regulations)</t>
  </si>
  <si>
    <t>The Norwegian Food Safety Authority has proposed a new regulation concerning the production and marketing of fertilising products. It provides rules for safe fertiliser production and is adapted to changes that have taken place in the marked regarding increased interest in the use of waste and by-products in the production of fertilisers.The proposal introduces the following amendments:SPS-measuresThe requirements for hygienisation and stabilisation are clarified, and the indicator organism thermotolerant coliform bacteria is changed to E. coli.A limit value has been added for arsenic.The table of raw materials and raw material categories that can be used in fertiliser production has been updated (appendix 1) and a new system with applications for the use of other types of raw materials that are not listed in the table is being introduced.TBT-measuresThe registration obligation changes from a requirement for product registration to a requirement for business registration.Labelling requirements that earlier were included in a standard are now in the regulation.Both organic and inorganic biostimulants are covered by the new regulation, and they are more clearly distinguished from pesticides.There is a new paragraph concerning products traded under the agreement of mutual recognition in the EEA. </t>
  </si>
  <si>
    <t>Fertilising products of organic origin and certain inorganic fertilising products</t>
  </si>
  <si>
    <t>31 - FERTILISERS</t>
  </si>
  <si>
    <t>65.080 - Fertilizers</t>
  </si>
  <si>
    <t>Consumer information, labelling (TBT); Protection of animal or plant life or health (TBT)</t>
  </si>
  <si>
    <r>
      <rPr>
        <sz val="11"/>
        <rFont val="Calibri"/>
      </rPr>
      <t>https://members.wto.org/crnattachments/2024/TBT/NOR/24_05807_00_e.pdf</t>
    </r>
  </si>
  <si>
    <t>Proposed amendments to the “Regulation on Safety Standards etc. of Cosmetics”</t>
  </si>
  <si>
    <t>The proposed amendment to the “Regulation on Safety Standards etc. of Cosmetics” is as follows:_x000D_
1) Establishing restrictions on some cosmetic substances_x000D_
   - (hair dye substance) 2,6-Dihydroxyethylaminotoluene(no restrictions → 1.0%, Do Not to be used with nitrosating agents, the total nitrosamine content must not exceed 50ppb)_x000D_
   - Nonoxynol-9: no restrictions → 17.2%_x000D_
   - Butylphenyl Methylpropional: no restrictions → 0.14%_x000D_
   - Cyclotetrasiloxane: no restrictions → 8.7%_x000D_
   - Cyclopentasiloxane: no restrictions → 19.7%_x000D_
2) Changes to the restrictions on maximum concentration of UV-filters in cosmetics_x000D_
   - Addition: Tris-Biphenyl triazine (10%. Not to be used in aerosols, etc)._x000D_
   - Deletion: Compounds of lawsone and dihydroxyacetone_x000D_
   - Benzophenone-3(Oxybenzone): 5% → 2.4% (5% in face products, hand products, and lip products)</t>
  </si>
  <si>
    <t>Cosmetics</t>
  </si>
  <si>
    <r>
      <rPr>
        <sz val="11"/>
        <rFont val="Calibri"/>
      </rPr>
      <t>https://members.wto.org/crnattachments/2024/TBT/KOR/24_05802_00_x.pdf</t>
    </r>
  </si>
  <si>
    <t>Draft Commission Delegated Regulation amending Regulation (EU) 2018/848 of the European Parliament and of the Council as regards oenological practices </t>
  </si>
  <si>
    <t>This draft delegated act will provide, in particular, that the de-alcoholisation process ‘partial vacuum evaporation’ and ‘distillation’, whether used on its own or in combination, are authorised to produce organic de-alcoholised wine. In addition this act will update the legal references to the acts on conventional wine</t>
  </si>
  <si>
    <t>organic de-alcoholised wine (not exceeding 0.5 % vol.) (ex 2202 99 19)</t>
  </si>
  <si>
    <t>67.160.01 - Beverages in general</t>
  </si>
  <si>
    <r>
      <rPr>
        <sz val="11"/>
        <rFont val="Calibri"/>
      </rPr>
      <t>https://members.wto.org/crnattachments/2024/TBT/EEC/24_05803_00_e.pdf
https://members.wto.org/crnattachments/2024/TBT/EEC/24_05803_01_e.pdf</t>
    </r>
  </si>
  <si>
    <t>DARS 1729:2024, Poly vinyl chloride (PVC) bottles for edible oils - Specification, First Edition.</t>
  </si>
  <si>
    <t>This standard specifies the requirements and the methods of sampling and test of polyvinyl chloride (PVC) bottles for packing of edible oils.</t>
  </si>
  <si>
    <t>Plasticised poly"vinyl chloride", in primary forms, mixed with other substances (HS code(s): 390422); Rubber and plastics products in general (ICS code(s): 83.140.01),Poly vinyl chloride(PVC) bottles for edible oils</t>
  </si>
  <si>
    <t>390422 - Plasticised poly"vinyl chloride", in primary forms, mixed with other substances</t>
  </si>
  <si>
    <t>83.140.01 - Rubber and plastics products in general</t>
  </si>
  <si>
    <r>
      <rPr>
        <sz val="11"/>
        <rFont val="Calibri"/>
      </rPr>
      <t>https://members.wto.org/crnattachments/2024/TBT/TZA/24_05777_00_e.pdf</t>
    </r>
  </si>
  <si>
    <t>DARS 1721:2024 Recycled Polyethylene Terephthalate (rPET) Bottles for Food Contact-Specification, First Edition.</t>
  </si>
  <si>
    <t>This draft African Standard specifies requirements, sampling and test methods for Recycled PET bottles, and recyclates (flakes and pellets) used for food contact applications.It does not apply to industrial rejected PET bottles and does not apply to production of resins for non-food grade consumer applications.</t>
  </si>
  <si>
    <t>Waste, parings and scrap of plastics (excl. that of polymers of ethylene, styrene and vinyl chloride) (HS code(s): 391590); Rubber and plastics products in general (ICS code(s): 83.140.01)Recycled Polyethylene Terephthalate (rPET) Bottles, recyclates (flakes and pellets) used for food contact applications</t>
  </si>
  <si>
    <t>391590 - Waste, parings and scrap of plastics (excl. that of polymers of ethylene, styrene and vinyl chloride)</t>
  </si>
  <si>
    <r>
      <rPr>
        <sz val="11"/>
        <rFont val="Calibri"/>
      </rPr>
      <t>https://members.wto.org/crnattachments/2024/TBT/TZA/24_05778_00_e.pdf</t>
    </r>
  </si>
  <si>
    <t>Draft resolution 1275, 27 August 2024</t>
  </si>
  <si>
    <t>This draft resolution contains provisions on criteria for the regularization of cleaning products and the like and on the biodegradability of anionic surfactants.It is a proposal to review the Mercosur Technical Regulation for Cleaning and Related Products, GMC Resolution No. 47/07</t>
  </si>
  <si>
    <t>Organic surface-active agents (excl. soap); surface-active preparations, washing preparations, incl. auxiliary washing preparations, and cleaning preparations, whether or not containing soap (excl. those of heading 3401) (HS code(s): 3402)</t>
  </si>
  <si>
    <t>3402 - Organic surface-active agents (excl. soap); surface-active preparations, washing preparations, incl. auxiliary washing preparations, and cleaning preparations, whether or not containing soap (excl. those of heading 3401)</t>
  </si>
  <si>
    <t>71.100.40 - Surface active agents</t>
  </si>
  <si>
    <r>
      <rPr>
        <sz val="11"/>
        <rFont val="Calibri"/>
      </rPr>
      <t>https://members.wto.org/crnattachments/2024/TBT/BRA/24_05783_00_x.pdf</t>
    </r>
  </si>
  <si>
    <t>Draft resolution 1276, 27 August 2024</t>
  </si>
  <si>
    <t>This draft resolution contains provisions on technical regulation on cellulosic materials, packaging and equipment intended to come into contact with food._x000D_
This is a draft resolution under discussion in Mercosur.</t>
  </si>
  <si>
    <r>
      <rPr>
        <sz val="11"/>
        <rFont val="Calibri"/>
      </rPr>
      <t>https://members.wto.org/crnattachments/2024/TBT/BRA/24_05782_00_x.pdf</t>
    </r>
  </si>
  <si>
    <t>Proposed partial amendments to the ”Regulation on Safety of Pharmaceuticals, etc.”</t>
  </si>
  <si>
    <t>The proposed amendments to the ”Regulation on Safety of Pharmaceuticals, etc.” are as follows:_x000D_
A. Specification of submission and follow up of Risk Management Plan (Article 4 and 8 of the draft) _x000D_
     To specify the data including legal sources that the person, who already obtained marketing authorization for the product provided with its Risk Management Plan, is required to summit when applying for another marketing authorization for new product or change._x000D_
B. Streamlined process of approval for change  (Article 8) _x000D_
     To provide a legal basis for addressing changes in the medical product item together with approval for or notification of change, in case an application for approval for change in pharmaceutical manufacturing business (import) is submitted due to the change of manufacturer (importer) name or business site._x000D_
C. Specification of subject and items to be disclosed for data protection (newly established Article 21 bis)_x000D_
     To specify the pharmaceuticals subject to data protection to be determined by Ordinance of Prime Minister under  the Pharmaceutical Affairs Act and the items to be disclosed including product name, manufacturer name and protection period_x000D_
D. Specification of the subject for submission of a risk management plan (newly established Article 23 bis)_x000D_
     To specify the product to establish a Risk Management Plan to be determined by Ordinance of Prime Minister under the Pharmaceutical Affairs Act</t>
  </si>
  <si>
    <t>Medicinal Products, Pharmaceuticals</t>
  </si>
  <si>
    <r>
      <rPr>
        <sz val="11"/>
        <rFont val="Calibri"/>
      </rPr>
      <t>https://members.wto.org/crnattachments/2024/TBT/KOR/24_05793_00_x.pdf</t>
    </r>
  </si>
  <si>
    <t>PROTOCOLO DE ANÁLISIS Y/O ENSAYOS DE SEGURIDAD DE PRODUCTO ELÉCTRICO PE Nº5/33:2024: Luminaria Solar (Proyector de Área Solar) para Alumbrado Público (Safety analysis and/or test protocol for electrical products PE No. 5/33:2024: Solar luminaires (solar area floodlights) for public lighting) (11 pages, in Spanish)</t>
  </si>
  <si>
    <t>The notified protocol establishes the safety certification procedure requirements for electrical solar luminaires (solar area floodlights) for public outdoor lighting, to be used for floodlighting, when the light is directed by reflection and/or refraction, in a state representative of new products, for use with electrical lighting sources such as LED lamps or other technologies. Examples of public lighting include, but are not limited to, the illumination of: (a) roads reserved for motor vehicle traffic; (b) paths reserved for pedestrians, in particular pavements; (c) cycle lanes; (d) public spaces designed for gatherings, such as squares, parks, gardens, playgrounds and exercise machine areas; and (e) sports venues, including public and multipurpose courts. The following products are excluded from the scope of the protocol: • Solar floodlight luminaires for use exclusively in explosion-proof areas.</t>
  </si>
  <si>
    <t>Solar luminaires (solar area floodlights) for public lighting</t>
  </si>
  <si>
    <t>27.160 - Solar energy engineering; 91.160.20 - Exterior building lighting; 93.080.40 - Street lighting and related equipment</t>
  </si>
  <si>
    <r>
      <rPr>
        <sz val="11"/>
        <rFont val="Calibri"/>
      </rPr>
      <t>https://members.wto.org/crnattachments/2024/TBT/CHL/24_05769_00_s.pdf</t>
    </r>
  </si>
  <si>
    <t>DARS 1730: 2024, Polyethylene terephthalate (PET) bottles for edible oils -Specification, First Edition</t>
  </si>
  <si>
    <t>This African Draft standard prescribes the requirements and the methods of sampling and testing for polyethylene terephthalate (PET) bottles edible oils.</t>
  </si>
  <si>
    <t>Polymers of ethylene, in primary forms (HS code(s): 3901); Rubber and plastics products (ICS code(s): 83.140)Polyethylene terephthalate (PET) bottles for edible oils </t>
  </si>
  <si>
    <t>3901 - Polymers of ethylene, in primary forms</t>
  </si>
  <si>
    <t>83.140 - Rubber and plastics products</t>
  </si>
  <si>
    <r>
      <rPr>
        <sz val="11"/>
        <rFont val="Calibri"/>
      </rPr>
      <t>https://members.wto.org/crnattachments/2024/TBT/TZA/24_05776_00_e.pdf</t>
    </r>
  </si>
  <si>
    <t>Draft Commission Implementing Regulation amending Implementing Regulation (EU) 2022/1107 laying down common specifications for certain class D in vitro diagnostic medical devices in accordance with Regulation (EU) 2017/746 of the European Parliament and of the Council </t>
  </si>
  <si>
    <t>This draft Commission Implementing Regulation adds common specifications for some high-risk in vitro diagnostic medical devices in accordance with Art. 9 of Regulation (EU) 2017/746, notably in relation to their performance evaluation. It also makes a number of editorial corrections to existing specifications.</t>
  </si>
  <si>
    <t>In vitro diagnostic medical devices</t>
  </si>
  <si>
    <t>Protection of human health or safety (TBT); Harmonization (TBT)</t>
  </si>
  <si>
    <r>
      <rPr>
        <sz val="11"/>
        <rFont val="Calibri"/>
      </rPr>
      <t>https://members.wto.org/crnattachments/2024/TBT/EEC/24_05775_00_e.pdf
https://members.wto.org/crnattachments/2024/TBT/EEC/24_05775_01_e.pdf</t>
    </r>
  </si>
  <si>
    <t>Indonesia</t>
  </si>
  <si>
    <t>Regulation of Minister of Industry on Mandatory Implementation of Indonesian National Standard for Cooking Utensils (Cookware) From Metal As Well As Tableware And Cooking Utensils From Stainless Steel (Stainless Steel Flatware) </t>
  </si>
  <si>
    <t>DraftRegulation of Minister of Industry on Mandatory Implementation of Indonesian National Standard for Cooking Utensils (Cookware) From Metal As Well As Tableware And Cooking Utensils From Stainless Steel (Stainless Steel Flatware) product produced nationally or imported, distributed, and marketed in Indonesia shall conform to SNI requirements. All Producers who produce these products shall perform compliance to those requirements, proven by having certificate SNI and SNI Marking product (SPPT - SNI).The product certificate for SNI marking shall be issued by product certification bodies that have been accredited by KAN and appointed by the Minister of Industry. Directorate of Metal Industry, Ministry of Industry is the responsible institution for the implementation of this decree and shall provide a technical guidance of the decree, which covers procedure of product certification and SNI Marking.Products which are distributed in domestic market that originated domestically and imported shall meet the requirements consisted in:SNI 8752:2020 for Cooking Utensils (Cookware) From Metal As Well As Tableware.SNI 8753:2020 for Cooking Utensils From Stainless Steel (Stainless Steel Flatware). Domestic or imported Cooking Utensils (Cookware) From Metal As Well As Tableware And Cooking Utensils From Stainless Steel (Stainless Steel Flatware) product that has been produced before this Ministerial Regulation comes into effect can still be distributed to a maximum of 12 (twelve) months from the date of enforcement. </t>
  </si>
  <si>
    <t>Cooking Utensils (Cookware) From Metal As Well As Tableware And Cooking Utensils From Stainless Steel (Stainless Steel Flatware) A. Cooking Utensils (Cookware) From Metal As Well As TablewareEx. 7323.93.10;Ex. 7323.93.90;Ex. 7323.94.00;Ex. 7323.99.10;Ex. 7323.99.90;Ex. 7615.10.90; Ex. 7616.10.90;Ex. 7616.99.59; andEx. 7616.99.90.B. Cooking Utensils From Stainless Steel (Stainless Steel Flatware)8211.10.00;8211.91.00;Ex. 8211.92.99;8215.10.00;8215.20.00;8215.91.00; and8215.99.00.</t>
  </si>
  <si>
    <t>821599 - Spoons, forks, ladles, skimmers, cake-servers, fish-knives, butter-knives, sugar tongs and similar kitchen or tableware of base metal, not plated with precious metal (excl. sets of articles such as lobster cutters and poultry shears); 821591 - Spoons, forks, ladles, skimmers, cake-servers, fish-knives, butter-knives, sugar tongs and similar kitchen or tableware of base metal, plated with precious metal (excl. sets of articles such as lobster cutters and poultry shears); 821520 - Sets consisting of one or more knives of heading 8211 and at least an equal number of spoons, forks or other articles of heading 8215, of base metal, containing no articles plated with precious metal; 821510 - Sets of spoons, forks or other articles of heading 8215, which may also contain up to an equivalent number of knives, of base metal, containing at least one article plated with precious metal; 821192 - Knives with fixed blades of base metal (excl. straw knives, machetes, knives and cutting blades for machines or mechanical appliances, table knives, fish knives, butter knives, razors and razor blades and knives of heading 8214); 821191 - Table knives having fixed blades of base metal, incl. handles (excl. butter knives and fish knives); 821110 - Sets of assorted articles of knives of heading 8211; sets in which there is a higher number of knives of heading 8211 than of any other article; 761699 - Articles of aluminium, n.e.s.; 761610 - Nails, tacks, staples, screws, bolts, nuts, screw hooks, rivets, cotters, cotter pins, washers and similar articles, of aluminium (excl. staples in strips, plugs, bungs and the like, threaded); 761510 - Table, kitchen or other household articles and parts thereof, and pot scourers and scouring or polishing pads, gloves and the like, of aluminium (excl. cans, boxes and similar containers of heading 7612, articles of the nature of a work implement, spoons, ladles, forks and other articles of heading 8211 to 8215, ornamental articles, fittings and sanitary ware); 732399 - Table, kitchen or other household articles, and parts thereof, of iron other than cast iron or steel other than stainless (excl. enamelled articles; cans, boxes and similar containers of heading 7310; waste baskets; shovels and other articles of the nature of a work implement; cutlery, spoons, ladles etc. of heading 8211 to 8215; ornamental articles; sanitary ware); 732394 - Table, kitchen or other household articles, and parts thereof, of iron other than cast iron or steel other than stainless, enamelled (excl. cans, boxes and similar containers of heading 7310; waste baskets; shovels, corkscrews and other articles of the nature of a work implement; articles of cutlery, spoons, ladles, forks etc. of heading 8211 to 8215; ornamental articles; sanitary ware; articles for table use); 732393 - Table, kitchen or other household articles, and parts thereof, of stainless steel (excl. cans, boxes and similar containers of heading 7310; waste baskets; shovels, corkscrews and other articles of the nature of a work implement; articles of cutlery, spoons, ladles, forks etc. of heading 8211 to 8215; ornamental articles; sanitary ware)</t>
  </si>
  <si>
    <t>77.140.99 - Other iron and steel products; 97.040.60 - Cookware, cutlery and flatware; 97.040.99 - Other kitchen equipment</t>
  </si>
  <si>
    <r>
      <rPr>
        <sz val="11"/>
        <rFont val="Calibri"/>
      </rPr>
      <t>https://members.wto.org/crnattachments/2024/TBT/IDN/24_05765_00_x.pdf</t>
    </r>
  </si>
  <si>
    <t>PROTOCOLO DE ANÁLISIS Y/O ENSAYOS DE SEGURIDAD DE PRODUCTO ELÉCTRICO PE Nº5/32:2024: Luminaria Solar para Alumbrado Público (Safety analysis and/or test protocol for electrical products PE No. 5/32:2024: Solar luminaires for road and street lighting) (11 pages, in Spanish)</t>
  </si>
  <si>
    <t>The notified protocol establishes the safety certification procedure requirements for electrical solar luminaires for road and street lighting and other public outdoor lighting applications; tunnel lighting; column-integrated luminaires with a minimum total height above normal ground level of 2.5 m; and luminaires in a state representative of new products, for use with electrical lighting sources such as LED lamps or other technologies. The protocol covers: -Integrated solar luminaires -Split-type solar luminaires The following products are excluded from the scope of the protocol: •Solar luminaires for use exclusively in explosion-proof areas.</t>
  </si>
  <si>
    <t>Solar luminaires for road and street lighting</t>
  </si>
  <si>
    <r>
      <rPr>
        <sz val="11"/>
        <rFont val="Calibri"/>
      </rPr>
      <t>https://members.wto.org/crnattachments/2024/TBT/CHL/24_05768_00_s.pdf</t>
    </r>
  </si>
  <si>
    <t>Motorcykler og knallerter (ICS-kode(r): 43.140)</t>
  </si>
  <si>
    <t>Børnefastholdelsesanordning</t>
  </si>
  <si>
    <t>Vejkøretøjsteknik (ICS-kode(r): 43)</t>
  </si>
  <si>
    <t>Pneumatiske dæk til motorcykler og knallerter</t>
  </si>
  <si>
    <t>Cybersikkerhedscertificering af IKT-produkter baseret på Common Criteria-standarderne</t>
  </si>
  <si>
    <t>Motorcykler og knallerter</t>
  </si>
  <si>
    <t>Kemiske stoffer; Miljøbeskyttelse (ICS-kode(r): 13.020); Produktion i den kemiske industri (ICS-kode(r): 71.020); Produkter fra den kemiske industri (ICS-kode(r): 71.100)</t>
  </si>
  <si>
    <t>To-hjulede motorcykler</t>
  </si>
  <si>
    <t>Motorkøretøjer og specialiserede motorcykler, der er genstand for forskning og udvikling under testkørsel på vejtrafik</t>
  </si>
  <si>
    <t>Udstyr og apparater til flydende petroleumsgas (LPG) (inklusive bærbare brændere til flydende gas)</t>
  </si>
  <si>
    <t>Benzen, hexachlor-(hexachlorbenzen)1,1'-biphenyl, chlorderivater (polychlorerede biphenyler, PCB'er)Polychlorerede terphenyler (PCT'er)</t>
  </si>
  <si>
    <t>Forbrugerprodukter (inklusive babysenge (begrænset til dem, der er designet til at blive brugt til at sove eller pleje babyer op til 24 måneder fra deres fødsel, hovedsagelig i hjemmet; undtagen senge, der svinger) og legetøj beregnet til brug af babyer under 36 måneder)</t>
  </si>
  <si>
    <t>Biler (M1, M2, M3), lastbiler (N1, N2, N3), motorcykler (2- og 3-hjulede), knallerter, traktorer, ikke-vejgående mobile maskiner, trailere (O1, O2, O3, O4) og landbrug køretøjer osv. De berørte køretøjstyper svarer til dem, der er nævnt i EU-forordningerne 2018/858/EU, 167/2013/EU og 168/2013/EU.</t>
  </si>
  <si>
    <t>Personbiler, motorcykler, lette lastbiler med en bruttovægt på under 3.500 kilo og erhvervskøretøjer</t>
  </si>
  <si>
    <t>Insekter, egnet til konsum (HS-kode(r): 041010); Andre standarder relateret til landbrugsbygninger og -installationer (ICS-kode(r): 65.040.99)</t>
  </si>
  <si>
    <t>ÆTERISKE OLIER OG RESINOIDER; PARFUMERI-, KOSMETIK- ELLER TOILETPRÆPARAT (HS-kode(r): 33); Kosmetik. Toiletartikler (ICS-kode(r): 71.100.70)</t>
  </si>
  <si>
    <t>Personlige deodoranter og antiperspiranter (HS-kode(r): 330720); Kosmetik. Toiletartikler (ICS-kode(r): 71.100.70)</t>
  </si>
  <si>
    <t>Køleskabe</t>
  </si>
  <si>
    <t>Sikkerheds- og fastholdelsessystemer</t>
  </si>
  <si>
    <t>Terminalfaciliteter, der bruges til at forbinde med telekommunikationslinjefaciliteter (netværk)</t>
  </si>
  <si>
    <t>Mobiltelefoner kompatible med flere SIM-kort</t>
  </si>
  <si>
    <t>Wireless Power Transfer (WPT) system, der bruger 6,7 MHz bånd</t>
  </si>
  <si>
    <t>IS 3566:2023 Specifikation for viskose-rayonskåret hæftespundet garn (HS: 5510.1110, 5510.1190, 55109010,5510.9090)</t>
  </si>
  <si>
    <t>Farlige stoffer</t>
  </si>
  <si>
    <t>Elektriske opladningsteknologier; Elektriske vejkøretøjer (ICS-kode(r): 43.120)</t>
  </si>
  <si>
    <t>Fødevareteknologi (ICS-kode(r): 67)</t>
  </si>
  <si>
    <t>Telekommunikation (ICS 33.170)</t>
  </si>
  <si>
    <t>Fodtøj (ICS-kode(r): 61.060)</t>
  </si>
  <si>
    <t>Farmaceutiske produkter: Klassificeret under kapitel 30 i det harmoniserede system eller toldtarif</t>
  </si>
  <si>
    <t>Kommuniké (kommuniké nr: 2024/...) Ændring af kommuniké om obligatorisk implementering af tyrkiske standarder (kommuniké nr.: Sgm 2022/40) er relateret til fotovoltaiske (PV) moduler.</t>
  </si>
  <si>
    <t>Lægemidler</t>
  </si>
  <si>
    <t>Sorghum (HS-kode(r): 1007)</t>
  </si>
  <si>
    <t>Ydeevnekrav for at minimere risikoen for hovedskader på fodgængere af passagerkøretøjer med en totalvægt (GVWR) på 4.536 kilogram (kg) (10.000 pund (lb)) eller mindre, fodgængerhovedbeskyttelse; Kvalitet (ICS-kode(r): 03.120); Hovedbeskyttelsesudstyr (ICS-kode(r): 13.340.20); Kollisionsbeskyttelse og fastholdelsessystemer (ICS-kode(r): 43.040.80)</t>
  </si>
  <si>
    <t>Røget fisk, herunder fileter, undtagen spiseligt indmad: (HS-kode(r): 03054); Fisk og fiskeprodukter (ICS-kode(r): 67.120.30)</t>
  </si>
  <si>
    <t>Fiskefinner, -hoveder, -haler, maver og andre spiselige indmad: (HS-kode(r): 03057); Fisk og fiskeriprodukter (ICS-kode(r): 67.120.30) dåse finfisk</t>
  </si>
  <si>
    <t>Tørret fisk, undtagen spiseligt indmad, også saltet, men ikke røget: (HS-kode(r): 03055); Fisk og fiskeprodukter (ICS-kode(r): 67.120.30) stegt fisk</t>
  </si>
  <si>
    <t>Kanalforsynede central-, pakke- og split-type klimaanlæg, drevet af elektricitet, med nominel kølekapacitet på 5.275 W til 19.050 W</t>
  </si>
  <si>
    <t>Rentvandsmotorpumper og motorpumper, der anvender enfasede egern-bure-induktionsmotorer med en nominel effekt på 0,149 kW (1/5 HK) til 1,492 kW (2 HK).</t>
  </si>
  <si>
    <t>Avancerede biofarmaceutiske produkter</t>
  </si>
  <si>
    <t>Medicinsk udstyr</t>
  </si>
  <si>
    <t>Narkotika</t>
  </si>
  <si>
    <t>Enkeltlags termisk sprøjtede hydroxyapatitbelægninger påført metalliske kirurgiske implantater (HS-kode(r): 9021); (ICS-kode(r): 11.040.40)</t>
  </si>
  <si>
    <t>EV energioverførselsudstyr (HS-kode(r): 850440; 853710); (ICS-kode(r): 43.040.99)</t>
  </si>
  <si>
    <t>Vinkler, former og sektioner af legeret stål bortset fra rustfrit, n.e.s. (HS-kode(r): 722870); Stålrør og -rør til specifik brug (ICS-kode(r): 77.140.75)</t>
  </si>
  <si>
    <t>Insekter, egnet til konsum (HS-kode(r): 041010); Andre standarder relateret til landbrug og skovbrug (ICS-kode(r): 65.020.99)</t>
  </si>
  <si>
    <t>Produkter med fyldmaterialer (HS-kode(r): 56); (ICS-kode(r): 59.080.01)</t>
  </si>
  <si>
    <t>Klippegynge (HS-kode(r): 950699); (ICS-kode(r): 97.200.40)</t>
  </si>
  <si>
    <t>Sterile injektionskanyler til engangsbrug (HS-kode(r): 901832); (ICS-kode(r): 11.040.40)</t>
  </si>
  <si>
    <t>Insekter, egnet til konsum (HS-kode(r): 041010); Andre standarder relateret til landbrug og skovbrug (ICS-kode(r): 65.020.99); Spiselige græshopper</t>
  </si>
  <si>
    <t>Bacillus coagulans (HS-kode(r): 230990); (ICS-kode(r): 65.120)</t>
  </si>
  <si>
    <t>Grøntsager og afledte produkter (ICS-kode(r): 67.080.20)</t>
  </si>
  <si>
    <t>Frugter. Grøntsager (ICS-kode(r): 67.080)</t>
  </si>
  <si>
    <t>SKIBE, BÅDE OG FLYDENDE STRUKTURER (HS-kode(r): 89)</t>
  </si>
  <si>
    <t>Ikke-alkoholholdige drikkevarer (ICS-kode(r): 67.160.20)</t>
  </si>
  <si>
    <t xml:space="preserve">Sanitærteknisk forskrift for udstedelse af hygiejnecertifikater for samt kontrol og overvågning af biologiske produkter til human brug </t>
  </si>
  <si>
    <t>Telekommunikation. Audio- og videoteknik (ICS-kode(r): 33)Telekommunikationsudstyr, radioudstyr og telekommunikationsterminaludstyr</t>
  </si>
  <si>
    <t>Raffineret zink</t>
  </si>
  <si>
    <t>Elektriske loftstype ventilatorer</t>
  </si>
  <si>
    <t>Raffineret nikkel</t>
  </si>
  <si>
    <t>Armaturer til vej- og gadebelysning</t>
  </si>
  <si>
    <t>di-isononylphthalat (DINP); Miljøbeskyttelse (ICS-kode(r): 13.020); Produktion i den kemiske industri (ICS-kode(r): 71.020); Produkter fra den kemiske industri (ICS-kode(r): 71.100)</t>
  </si>
  <si>
    <t>Digitalt overvågningskamera med IP-protokol (HS-kode: 8525.60.00; 8525.81.10; 8525.81.90; 8525.82.10; 8525.82.90; 8525.83.10; 8525.81.83; 8525.81.83; 8525.81.83; )</t>
  </si>
  <si>
    <t>Primær leder</t>
  </si>
  <si>
    <t>Fødevarer generelt (ICS-kode(r): 67.040)</t>
  </si>
  <si>
    <t>Etiketter af kød- og fjerkræprodukter; Fødevarer generelt (ICS-kode(r): 67.040); Kød, kødprodukter og andre animalske produkter (ICS-kode(r): 67.120)</t>
  </si>
  <si>
    <t>Pasteuriseret kamelmælk</t>
  </si>
  <si>
    <t>Hjælpemidler og tilpasning til flytning (ICS-kode(r): 11.180.10)</t>
  </si>
  <si>
    <t>Apparater, beholdere og emballage</t>
  </si>
  <si>
    <t>Grænser for indhold af flygtige organiske forbindelser (VOC) i forbrugerprodukter; Miljøbeskyttelse (ICS-kode(r): 13.020); Luftkvalitet (ICS-kode(r): 13.040); Produkter fra den kemiske industri (ICS-kode(r): 71.100)</t>
  </si>
  <si>
    <t>Radiotjenesteoperationer i 3550-3700 MHz-båndet; Radiokommunikation (ICS-kode(r): 33.060); Satellit (ICS-kode(r): 33.070.40); Elektromagnetisk kompatibilitet (EMC) (ICS-kode(r): 33.100)</t>
  </si>
  <si>
    <t>Forbrugerinformation, mærkning; Forebyggelse af vildledende praksis og forbrugerbeskyttelse; Beskyttelse af menneskers sundhed eller sikkerhed</t>
  </si>
  <si>
    <t>Kvalitetskrav</t>
  </si>
  <si>
    <t>Forbrugerinformation, mærkning; Forebyggelse af vildledende praksis og forbrugerbeskyttelse; Beskyttelse af menneskers sundhed eller sikkerhed; Kvalitetskrav</t>
  </si>
  <si>
    <t>Forbrugerinformation, mærkning; Forebyggelse af vildledende praksis og forbrugerbeskyttelse; Beskyttelse af miljøet; Kvalitetskrav</t>
  </si>
  <si>
    <t>Beskyttelse af miljøet</t>
  </si>
  <si>
    <t>Nationale sikkerhedskrav; Forbrugerinformation, mærkning; Forebyggelse af vildledende praksis og forbrugerbeskyttelse; Beskyttelse af menneskers sundhed eller sikkerhed; Kvalitetskrav; Reduktion af handelsbarrierer og facilitering af handel; Omkostningsbesparelse og produktivitetsforbedring</t>
  </si>
  <si>
    <t>Forbrugerinformation, mærkning; Forebyggelse af vildledende praksis og forbrugerbeskyttelse; Beskyttelse af menneskers sundhed eller sikkerhed; Beskyttelse af dyrs eller planters liv eller sundhed; Beskyttelse af miljøet; Kvalitetskrav; Reduktion af handelsbarrierer og facilitering af handel; Omkostningsbesparelse og produktivitetsforbedring</t>
  </si>
  <si>
    <t>Beskyttelse af menneskers sundhed eller sikkerhed; Kvalitetskrav; Reduktion af handelsbarrierer og facilitering af handel</t>
  </si>
  <si>
    <t>Forebyggelse af vildledende praksis og forbrugerbeskyttelse</t>
  </si>
  <si>
    <t>Beskyttelse af menneskers sundhed eller sikkerhed</t>
  </si>
  <si>
    <t>Forbrugerinformation, mærkning; Beskyttelse af dyre- eller planteliv eller sundhed</t>
  </si>
  <si>
    <t>Forbrugerinformation, mærkning; Forebyggelse af vildledende praksis og forbrugerbeskyttelse; Beskyttelse af menneskers sundhed eller sikkerhed; Beskyttelse af dyrs eller planters liv eller sundhed; Beskyttelse af miljøet; Kvalitetskrav; Harmonisering; Reduktion af handelsbarrierer og facilitering af handel; Omkostningsbesparelse og produktivitetsforbedring</t>
  </si>
  <si>
    <t>Beskyttelse af menneskers sundhed eller sikkerhed; Kvalitetskrav</t>
  </si>
  <si>
    <t>Beskyttelse af menneskers sundhed eller sikkerhed; Harmonisering</t>
  </si>
  <si>
    <t>Forbrugerinformation, mærkning; Beskyttelse af menneskers sundhed eller sikkerhed</t>
  </si>
  <si>
    <t>Mejeri og mejeriprodukter</t>
  </si>
  <si>
    <t>Fiskefinner, -hoveder, -haler, maver og andre spiselige indmad: (HS-kode(r): 03057); Fisk og fiskeprodukter (ICS-kode(r): 67.120.30) dåse finfisk</t>
  </si>
  <si>
    <t>Kemikalier</t>
  </si>
  <si>
    <t>Fødevarer, fødevaretilsætningsstoffer</t>
  </si>
  <si>
    <t xml:space="preserve">Fisk, fersk eller kølet </t>
  </si>
  <si>
    <t xml:space="preserve">Lægemidler </t>
  </si>
  <si>
    <t xml:space="preserve">Rør, rør og hule profiler, svejste, med cirkulært tværsnit, af jern eller ulegeret stål </t>
  </si>
  <si>
    <t xml:space="preserve">Rør, rør og hule profiler, svejste, med cirkulært tværsnit, af rustfrit stål </t>
  </si>
  <si>
    <t>Vegetabilske fedtstoffer og olier og fraktioner deraf, også raffinerede, men ikke kemisk modificerede (HS-kode: 1515)</t>
  </si>
  <si>
    <t>Emne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</si>
</sst>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name val="Calibri"/>
    </font>
    <font>
      <b/>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0"/>
  <sheetViews>
    <sheetView tabSelected="1" topLeftCell="A44" workbookViewId="0">
      <selection activeCell="B4" sqref="B4"/>
    </sheetView>
  </sheetViews>
  <sheetFormatPr defaultRowHeight="15" x14ac:dyDescent="0.25"/>
  <cols>
    <col min="1" max="1" width="41" style="2" customWidth="1"/>
    <col min="2" max="2" width="41.28515625" style="4" customWidth="1"/>
    <col min="3" max="3" width="50" customWidth="1"/>
    <col min="4" max="4" width="30" customWidth="1"/>
    <col min="5" max="5" width="72.28515625" style="2" customWidth="1"/>
    <col min="6" max="7" width="100" style="2" customWidth="1"/>
    <col min="8" max="8" width="40" customWidth="1"/>
    <col min="9" max="12" width="100" customWidth="1"/>
    <col min="13" max="13" width="30" style="4" customWidth="1"/>
    <col min="14" max="18" width="100" customWidth="1"/>
  </cols>
  <sheetData>
    <row r="1" spans="1:18" ht="30" customHeight="1" x14ac:dyDescent="0.25">
      <c r="A1" s="1" t="s">
        <v>773</v>
      </c>
      <c r="B1" s="1" t="s">
        <v>1</v>
      </c>
      <c r="C1" s="1" t="s">
        <v>2</v>
      </c>
      <c r="D1" s="1" t="s">
        <v>0</v>
      </c>
      <c r="E1" s="3" t="s">
        <v>3</v>
      </c>
      <c r="F1" s="3" t="s">
        <v>4</v>
      </c>
      <c r="G1" s="3" t="s">
        <v>5</v>
      </c>
      <c r="H1" s="1" t="s">
        <v>6</v>
      </c>
      <c r="I1" s="1" t="s">
        <v>7</v>
      </c>
      <c r="J1" s="1" t="s">
        <v>8</v>
      </c>
      <c r="K1" s="1" t="s">
        <v>9</v>
      </c>
      <c r="L1" s="1" t="s">
        <v>10</v>
      </c>
      <c r="M1" s="5" t="s">
        <v>11</v>
      </c>
      <c r="N1" s="1" t="s">
        <v>12</v>
      </c>
      <c r="O1" s="1" t="s">
        <v>13</v>
      </c>
      <c r="P1" s="1" t="s">
        <v>14</v>
      </c>
      <c r="Q1" s="1" t="s">
        <v>15</v>
      </c>
      <c r="R1" s="1" t="s">
        <v>16</v>
      </c>
    </row>
    <row r="2" spans="1:18" ht="30" x14ac:dyDescent="0.25">
      <c r="A2" s="2" t="s">
        <v>746</v>
      </c>
      <c r="B2" s="7">
        <v>45545</v>
      </c>
      <c r="C2" s="6" t="str">
        <f>HYPERLINK("https://eping.wto.org/en/Search?viewData= G/TBT/N/JPN/828"," G/TBT/N/JPN/828")</f>
        <v xml:space="preserve"> G/TBT/N/JPN/828</v>
      </c>
      <c r="D2" s="6" t="s">
        <v>80</v>
      </c>
      <c r="E2" s="8" t="s">
        <v>526</v>
      </c>
      <c r="F2" s="8" t="s">
        <v>527</v>
      </c>
      <c r="G2" s="8" t="s">
        <v>528</v>
      </c>
      <c r="H2" s="6" t="s">
        <v>21</v>
      </c>
      <c r="I2" s="6" t="s">
        <v>529</v>
      </c>
      <c r="J2" s="6" t="s">
        <v>146</v>
      </c>
      <c r="K2" s="6" t="s">
        <v>120</v>
      </c>
      <c r="L2" s="6"/>
      <c r="M2" s="7">
        <v>45605</v>
      </c>
      <c r="N2" s="6" t="s">
        <v>24</v>
      </c>
      <c r="O2" s="8" t="s">
        <v>530</v>
      </c>
      <c r="P2" s="6" t="str">
        <f>HYPERLINK("https://docs.wto.org/imrd/directdoc.asp?DDFDocuments/t/G/TBTN24/JPN828.DOCX", "https://docs.wto.org/imrd/directdoc.asp?DDFDocuments/t/G/TBTN24/JPN828.DOCX")</f>
        <v>https://docs.wto.org/imrd/directdoc.asp?DDFDocuments/t/G/TBTN24/JPN828.DOCX</v>
      </c>
      <c r="Q2" s="6" t="str">
        <f>HYPERLINK("https://docs.wto.org/imrd/directdoc.asp?DDFDocuments/u/G/TBTN24/JPN828.DOCX", "https://docs.wto.org/imrd/directdoc.asp?DDFDocuments/u/G/TBTN24/JPN828.DOCX")</f>
        <v>https://docs.wto.org/imrd/directdoc.asp?DDFDocuments/u/G/TBTN24/JPN828.DOCX</v>
      </c>
      <c r="R2" s="6" t="str">
        <f>HYPERLINK("https://docs.wto.org/imrd/directdoc.asp?DDFDocuments/v/G/TBTN24/JPN828.DOCX", "https://docs.wto.org/imrd/directdoc.asp?DDFDocuments/v/G/TBTN24/JPN828.DOCX")</f>
        <v>https://docs.wto.org/imrd/directdoc.asp?DDFDocuments/v/G/TBTN24/JPN828.DOCX</v>
      </c>
    </row>
    <row r="3" spans="1:18" ht="45" x14ac:dyDescent="0.25">
      <c r="A3" s="2" t="s">
        <v>738</v>
      </c>
      <c r="B3" s="7">
        <v>45551</v>
      </c>
      <c r="C3" s="6" t="str">
        <f>HYPERLINK("https://eping.wto.org/en/Search?viewData= G/TBT/N/CHL/703"," G/TBT/N/CHL/703")</f>
        <v xml:space="preserve"> G/TBT/N/CHL/703</v>
      </c>
      <c r="D3" s="6" t="s">
        <v>130</v>
      </c>
      <c r="E3" s="8" t="s">
        <v>469</v>
      </c>
      <c r="F3" s="8" t="s">
        <v>470</v>
      </c>
      <c r="G3" s="8" t="s">
        <v>471</v>
      </c>
      <c r="H3" s="6" t="s">
        <v>21</v>
      </c>
      <c r="I3" s="6" t="s">
        <v>472</v>
      </c>
      <c r="J3" s="6" t="s">
        <v>91</v>
      </c>
      <c r="K3" s="6" t="s">
        <v>21</v>
      </c>
      <c r="L3" s="6"/>
      <c r="M3" s="7">
        <v>45591</v>
      </c>
      <c r="N3" s="6" t="s">
        <v>24</v>
      </c>
      <c r="O3" s="8" t="s">
        <v>473</v>
      </c>
      <c r="P3" s="6" t="str">
        <f>HYPERLINK("https://docs.wto.org/imrd/directdoc.asp?DDFDocuments/t/G/TBTN24/CHL703.DOCX", "https://docs.wto.org/imrd/directdoc.asp?DDFDocuments/t/G/TBTN24/CHL703.DOCX")</f>
        <v>https://docs.wto.org/imrd/directdoc.asp?DDFDocuments/t/G/TBTN24/CHL703.DOCX</v>
      </c>
      <c r="Q3" s="6" t="str">
        <f>HYPERLINK("https://docs.wto.org/imrd/directdoc.asp?DDFDocuments/u/G/TBTN24/CHL703.DOCX", "https://docs.wto.org/imrd/directdoc.asp?DDFDocuments/u/G/TBTN24/CHL703.DOCX")</f>
        <v>https://docs.wto.org/imrd/directdoc.asp?DDFDocuments/u/G/TBTN24/CHL703.DOCX</v>
      </c>
      <c r="R3" s="6" t="str">
        <f>HYPERLINK("https://docs.wto.org/imrd/directdoc.asp?DDFDocuments/v/G/TBTN24/CHL703.DOCX", "https://docs.wto.org/imrd/directdoc.asp?DDFDocuments/v/G/TBTN24/CHL703.DOCX")</f>
        <v>https://docs.wto.org/imrd/directdoc.asp?DDFDocuments/v/G/TBTN24/CHL703.DOCX</v>
      </c>
    </row>
    <row r="4" spans="1:18" ht="105" x14ac:dyDescent="0.25">
      <c r="A4" s="2" t="s">
        <v>717</v>
      </c>
      <c r="B4" s="7">
        <v>45554</v>
      </c>
      <c r="C4" s="6" t="str">
        <f>HYPERLINK("https://eping.wto.org/en/Search?viewData= G/TBT/N/KOR/1232"," G/TBT/N/KOR/1232")</f>
        <v xml:space="preserve"> G/TBT/N/KOR/1232</v>
      </c>
      <c r="D4" s="6" t="s">
        <v>303</v>
      </c>
      <c r="E4" s="8" t="s">
        <v>304</v>
      </c>
      <c r="F4" s="8" t="s">
        <v>305</v>
      </c>
      <c r="G4" s="8" t="s">
        <v>306</v>
      </c>
      <c r="H4" s="6" t="s">
        <v>21</v>
      </c>
      <c r="I4" s="6" t="s">
        <v>183</v>
      </c>
      <c r="J4" s="6" t="s">
        <v>146</v>
      </c>
      <c r="K4" s="6" t="s">
        <v>184</v>
      </c>
      <c r="L4" s="6"/>
      <c r="M4" s="7">
        <v>45614</v>
      </c>
      <c r="N4" s="6" t="s">
        <v>24</v>
      </c>
      <c r="O4" s="8" t="s">
        <v>307</v>
      </c>
      <c r="P4" s="6" t="str">
        <f>HYPERLINK("https://docs.wto.org/imrd/directdoc.asp?DDFDocuments/t/G/TBTN24/KOR1232.DOCX", "https://docs.wto.org/imrd/directdoc.asp?DDFDocuments/t/G/TBTN24/KOR1232.DOCX")</f>
        <v>https://docs.wto.org/imrd/directdoc.asp?DDFDocuments/t/G/TBTN24/KOR1232.DOCX</v>
      </c>
      <c r="Q4" s="6" t="str">
        <f>HYPERLINK("https://docs.wto.org/imrd/directdoc.asp?DDFDocuments/u/G/TBTN24/KOR1232.DOCX", "https://docs.wto.org/imrd/directdoc.asp?DDFDocuments/u/G/TBTN24/KOR1232.DOCX")</f>
        <v>https://docs.wto.org/imrd/directdoc.asp?DDFDocuments/u/G/TBTN24/KOR1232.DOCX</v>
      </c>
      <c r="R4" s="6" t="str">
        <f>HYPERLINK("https://docs.wto.org/imrd/directdoc.asp?DDFDocuments/v/G/TBTN24/KOR1232.DOCX", "https://docs.wto.org/imrd/directdoc.asp?DDFDocuments/v/G/TBTN24/KOR1232.DOCX")</f>
        <v>https://docs.wto.org/imrd/directdoc.asp?DDFDocuments/v/G/TBTN24/KOR1232.DOCX</v>
      </c>
    </row>
    <row r="5" spans="1:18" ht="75" x14ac:dyDescent="0.25">
      <c r="A5" s="2" t="s">
        <v>728</v>
      </c>
      <c r="B5" s="7">
        <v>45553</v>
      </c>
      <c r="C5" s="6" t="str">
        <f>HYPERLINK("https://eping.wto.org/en/Search?viewData= G/TBT/N/CHN/1909"," G/TBT/N/CHN/1909")</f>
        <v xml:space="preserve"> G/TBT/N/CHN/1909</v>
      </c>
      <c r="D5" s="6" t="s">
        <v>326</v>
      </c>
      <c r="E5" s="8" t="s">
        <v>384</v>
      </c>
      <c r="F5" s="8" t="s">
        <v>385</v>
      </c>
      <c r="G5" s="8" t="s">
        <v>386</v>
      </c>
      <c r="H5" s="6" t="s">
        <v>387</v>
      </c>
      <c r="I5" s="6" t="s">
        <v>388</v>
      </c>
      <c r="J5" s="6" t="s">
        <v>389</v>
      </c>
      <c r="K5" s="6" t="s">
        <v>21</v>
      </c>
      <c r="L5" s="6"/>
      <c r="M5" s="7">
        <v>45613</v>
      </c>
      <c r="N5" s="6" t="s">
        <v>24</v>
      </c>
      <c r="O5" s="8" t="s">
        <v>390</v>
      </c>
      <c r="P5" s="6" t="str">
        <f>HYPERLINK("https://docs.wto.org/imrd/directdoc.asp?DDFDocuments/t/G/TBTN24/CHN1909.DOCX", "https://docs.wto.org/imrd/directdoc.asp?DDFDocuments/t/G/TBTN24/CHN1909.DOCX")</f>
        <v>https://docs.wto.org/imrd/directdoc.asp?DDFDocuments/t/G/TBTN24/CHN1909.DOCX</v>
      </c>
      <c r="Q5" s="6" t="str">
        <f>HYPERLINK("https://docs.wto.org/imrd/directdoc.asp?DDFDocuments/u/G/TBTN24/CHN1909.DOCX", "https://docs.wto.org/imrd/directdoc.asp?DDFDocuments/u/G/TBTN24/CHN1909.DOCX")</f>
        <v>https://docs.wto.org/imrd/directdoc.asp?DDFDocuments/u/G/TBTN24/CHN1909.DOCX</v>
      </c>
      <c r="R5" s="6" t="str">
        <f>HYPERLINK("https://docs.wto.org/imrd/directdoc.asp?DDFDocuments/v/G/TBTN24/CHN1909.DOCX", "https://docs.wto.org/imrd/directdoc.asp?DDFDocuments/v/G/TBTN24/CHN1909.DOCX")</f>
        <v>https://docs.wto.org/imrd/directdoc.asp?DDFDocuments/v/G/TBTN24/CHN1909.DOCX</v>
      </c>
    </row>
    <row r="6" spans="1:18" ht="165" x14ac:dyDescent="0.25">
      <c r="A6" s="2" t="s">
        <v>689</v>
      </c>
      <c r="B6" s="7">
        <v>45562</v>
      </c>
      <c r="C6" s="6" t="str">
        <f>HYPERLINK("https://eping.wto.org/en/Search?viewData= G/TBT/N/AUS/175"," G/TBT/N/AUS/175")</f>
        <v xml:space="preserve"> G/TBT/N/AUS/175</v>
      </c>
      <c r="D6" s="6" t="s">
        <v>86</v>
      </c>
      <c r="E6" s="8" t="s">
        <v>87</v>
      </c>
      <c r="F6" s="8" t="s">
        <v>88</v>
      </c>
      <c r="G6" s="8" t="s">
        <v>89</v>
      </c>
      <c r="H6" s="6" t="s">
        <v>21</v>
      </c>
      <c r="I6" s="6" t="s">
        <v>90</v>
      </c>
      <c r="J6" s="6" t="s">
        <v>91</v>
      </c>
      <c r="K6" s="6" t="s">
        <v>21</v>
      </c>
      <c r="L6" s="6"/>
      <c r="M6" s="7">
        <v>45590</v>
      </c>
      <c r="N6" s="6" t="s">
        <v>24</v>
      </c>
      <c r="O6" s="8" t="s">
        <v>92</v>
      </c>
      <c r="P6" s="6" t="str">
        <f>HYPERLINK("https://docs.wto.org/imrd/directdoc.asp?DDFDocuments/t/G/TBTN24/AUS175.DOCX", "https://docs.wto.org/imrd/directdoc.asp?DDFDocuments/t/G/TBTN24/AUS175.DOCX")</f>
        <v>https://docs.wto.org/imrd/directdoc.asp?DDFDocuments/t/G/TBTN24/AUS175.DOCX</v>
      </c>
      <c r="Q6" s="6"/>
      <c r="R6" s="6"/>
    </row>
    <row r="7" spans="1:18" ht="60" x14ac:dyDescent="0.25">
      <c r="A7" s="2" t="s">
        <v>758</v>
      </c>
      <c r="B7" s="7">
        <v>45544</v>
      </c>
      <c r="C7" s="6" t="str">
        <f>HYPERLINK("https://eping.wto.org/en/Search?viewData= G/TBT/N/KOR/1229"," G/TBT/N/KOR/1229")</f>
        <v xml:space="preserve"> G/TBT/N/KOR/1229</v>
      </c>
      <c r="D7" s="6" t="s">
        <v>303</v>
      </c>
      <c r="E7" s="8" t="s">
        <v>599</v>
      </c>
      <c r="F7" s="8" t="s">
        <v>600</v>
      </c>
      <c r="G7" s="8" t="s">
        <v>601</v>
      </c>
      <c r="H7" s="6" t="s">
        <v>21</v>
      </c>
      <c r="I7" s="6" t="s">
        <v>183</v>
      </c>
      <c r="J7" s="6" t="s">
        <v>23</v>
      </c>
      <c r="K7" s="6" t="s">
        <v>184</v>
      </c>
      <c r="L7" s="6"/>
      <c r="M7" s="7">
        <v>45564</v>
      </c>
      <c r="N7" s="6" t="s">
        <v>24</v>
      </c>
      <c r="O7" s="8" t="s">
        <v>602</v>
      </c>
      <c r="P7" s="6" t="str">
        <f>HYPERLINK("https://docs.wto.org/imrd/directdoc.asp?DDFDocuments/t/G/TBTN24/KOR1229.DOCX", "https://docs.wto.org/imrd/directdoc.asp?DDFDocuments/t/G/TBTN24/KOR1229.DOCX")</f>
        <v>https://docs.wto.org/imrd/directdoc.asp?DDFDocuments/t/G/TBTN24/KOR1229.DOCX</v>
      </c>
      <c r="Q7" s="6" t="str">
        <f>HYPERLINK("https://docs.wto.org/imrd/directdoc.asp?DDFDocuments/u/G/TBTN24/KOR1229.DOCX", "https://docs.wto.org/imrd/directdoc.asp?DDFDocuments/u/G/TBTN24/KOR1229.DOCX")</f>
        <v>https://docs.wto.org/imrd/directdoc.asp?DDFDocuments/u/G/TBTN24/KOR1229.DOCX</v>
      </c>
      <c r="R7" s="6" t="str">
        <f>HYPERLINK("https://docs.wto.org/imrd/directdoc.asp?DDFDocuments/v/G/TBTN24/KOR1229.DOCX", "https://docs.wto.org/imrd/directdoc.asp?DDFDocuments/v/G/TBTN24/KOR1229.DOCX")</f>
        <v>https://docs.wto.org/imrd/directdoc.asp?DDFDocuments/v/G/TBTN24/KOR1229.DOCX</v>
      </c>
    </row>
    <row r="8" spans="1:18" ht="409.5" x14ac:dyDescent="0.25">
      <c r="A8" s="2" t="s">
        <v>758</v>
      </c>
      <c r="B8" s="7">
        <v>45544</v>
      </c>
      <c r="C8" s="6" t="str">
        <f>HYPERLINK("https://eping.wto.org/en/Search?viewData= G/TBT/N/VNM/313"," G/TBT/N/VNM/313")</f>
        <v xml:space="preserve"> G/TBT/N/VNM/313</v>
      </c>
      <c r="D8" s="6" t="s">
        <v>17</v>
      </c>
      <c r="E8" s="8" t="s">
        <v>603</v>
      </c>
      <c r="F8" s="8" t="s">
        <v>604</v>
      </c>
      <c r="G8" s="8" t="s">
        <v>605</v>
      </c>
      <c r="H8" s="6" t="s">
        <v>21</v>
      </c>
      <c r="I8" s="6" t="s">
        <v>21</v>
      </c>
      <c r="J8" s="6" t="s">
        <v>23</v>
      </c>
      <c r="K8" s="6" t="s">
        <v>21</v>
      </c>
      <c r="L8" s="6"/>
      <c r="M8" s="7">
        <v>45604</v>
      </c>
      <c r="N8" s="6" t="s">
        <v>24</v>
      </c>
      <c r="O8" s="8" t="s">
        <v>606</v>
      </c>
      <c r="P8" s="6" t="str">
        <f>HYPERLINK("https://docs.wto.org/imrd/directdoc.asp?DDFDocuments/t/G/TBTN24/VNM313.DOCX", "https://docs.wto.org/imrd/directdoc.asp?DDFDocuments/t/G/TBTN24/VNM313.DOCX")</f>
        <v>https://docs.wto.org/imrd/directdoc.asp?DDFDocuments/t/G/TBTN24/VNM313.DOCX</v>
      </c>
      <c r="Q8" s="6" t="str">
        <f>HYPERLINK("https://docs.wto.org/imrd/directdoc.asp?DDFDocuments/u/G/TBTN24/VNM313.DOCX", "https://docs.wto.org/imrd/directdoc.asp?DDFDocuments/u/G/TBTN24/VNM313.DOCX")</f>
        <v>https://docs.wto.org/imrd/directdoc.asp?DDFDocuments/u/G/TBTN24/VNM313.DOCX</v>
      </c>
      <c r="R8" s="6" t="str">
        <f>HYPERLINK("https://docs.wto.org/imrd/directdoc.asp?DDFDocuments/v/G/TBTN24/VNM313.DOCX", "https://docs.wto.org/imrd/directdoc.asp?DDFDocuments/v/G/TBTN24/VNM313.DOCX")</f>
        <v>https://docs.wto.org/imrd/directdoc.asp?DDFDocuments/v/G/TBTN24/VNM313.DOCX</v>
      </c>
    </row>
    <row r="9" spans="1:18" ht="75" x14ac:dyDescent="0.25">
      <c r="A9" s="2" t="s">
        <v>758</v>
      </c>
      <c r="B9" s="7">
        <v>45544</v>
      </c>
      <c r="C9" s="6" t="str">
        <f>HYPERLINK("https://eping.wto.org/en/Search?viewData= G/TBT/N/KOR/1230"," G/TBT/N/KOR/1230")</f>
        <v xml:space="preserve"> G/TBT/N/KOR/1230</v>
      </c>
      <c r="D9" s="6" t="s">
        <v>303</v>
      </c>
      <c r="E9" s="8" t="s">
        <v>607</v>
      </c>
      <c r="F9" s="8" t="s">
        <v>608</v>
      </c>
      <c r="G9" s="8" t="s">
        <v>609</v>
      </c>
      <c r="H9" s="6" t="s">
        <v>21</v>
      </c>
      <c r="I9" s="6" t="s">
        <v>183</v>
      </c>
      <c r="J9" s="6" t="s">
        <v>23</v>
      </c>
      <c r="K9" s="6" t="s">
        <v>184</v>
      </c>
      <c r="L9" s="6"/>
      <c r="M9" s="7">
        <v>45564</v>
      </c>
      <c r="N9" s="6" t="s">
        <v>24</v>
      </c>
      <c r="O9" s="8" t="s">
        <v>610</v>
      </c>
      <c r="P9" s="6" t="str">
        <f>HYPERLINK("https://docs.wto.org/imrd/directdoc.asp?DDFDocuments/t/G/TBTN24/KOR1230.DOCX", "https://docs.wto.org/imrd/directdoc.asp?DDFDocuments/t/G/TBTN24/KOR1230.DOCX")</f>
        <v>https://docs.wto.org/imrd/directdoc.asp?DDFDocuments/t/G/TBTN24/KOR1230.DOCX</v>
      </c>
      <c r="Q9" s="6" t="str">
        <f>HYPERLINK("https://docs.wto.org/imrd/directdoc.asp?DDFDocuments/u/G/TBTN24/KOR1230.DOCX", "https://docs.wto.org/imrd/directdoc.asp?DDFDocuments/u/G/TBTN24/KOR1230.DOCX")</f>
        <v>https://docs.wto.org/imrd/directdoc.asp?DDFDocuments/u/G/TBTN24/KOR1230.DOCX</v>
      </c>
      <c r="R9" s="6" t="str">
        <f>HYPERLINK("https://docs.wto.org/imrd/directdoc.asp?DDFDocuments/v/G/TBTN24/KOR1230.DOCX", "https://docs.wto.org/imrd/directdoc.asp?DDFDocuments/v/G/TBTN24/KOR1230.DOCX")</f>
        <v>https://docs.wto.org/imrd/directdoc.asp?DDFDocuments/v/G/TBTN24/KOR1230.DOCX</v>
      </c>
    </row>
    <row r="10" spans="1:18" ht="180" x14ac:dyDescent="0.25">
      <c r="A10" s="2" t="s">
        <v>758</v>
      </c>
      <c r="B10" s="7">
        <v>45538</v>
      </c>
      <c r="C10" s="6" t="str">
        <f>HYPERLINK("https://eping.wto.org/en/Search?viewData= G/TBT/N/KOR/1228"," G/TBT/N/KOR/1228")</f>
        <v xml:space="preserve"> G/TBT/N/KOR/1228</v>
      </c>
      <c r="D10" s="6" t="s">
        <v>303</v>
      </c>
      <c r="E10" s="8" t="s">
        <v>619</v>
      </c>
      <c r="F10" s="8" t="s">
        <v>620</v>
      </c>
      <c r="G10" s="8" t="s">
        <v>621</v>
      </c>
      <c r="H10" s="6" t="s">
        <v>21</v>
      </c>
      <c r="I10" s="6" t="s">
        <v>127</v>
      </c>
      <c r="J10" s="6" t="s">
        <v>23</v>
      </c>
      <c r="K10" s="6" t="s">
        <v>21</v>
      </c>
      <c r="L10" s="6"/>
      <c r="M10" s="7">
        <v>45598</v>
      </c>
      <c r="N10" s="6" t="s">
        <v>24</v>
      </c>
      <c r="O10" s="8" t="s">
        <v>622</v>
      </c>
      <c r="P10" s="6" t="str">
        <f>HYPERLINK("https://docs.wto.org/imrd/directdoc.asp?DDFDocuments/t/G/TBTN24/KOR1228.DOCX", "https://docs.wto.org/imrd/directdoc.asp?DDFDocuments/t/G/TBTN24/KOR1228.DOCX")</f>
        <v>https://docs.wto.org/imrd/directdoc.asp?DDFDocuments/t/G/TBTN24/KOR1228.DOCX</v>
      </c>
      <c r="Q10" s="6" t="str">
        <f>HYPERLINK("https://docs.wto.org/imrd/directdoc.asp?DDFDocuments/u/G/TBTN24/KOR1228.DOCX", "https://docs.wto.org/imrd/directdoc.asp?DDFDocuments/u/G/TBTN24/KOR1228.DOCX")</f>
        <v>https://docs.wto.org/imrd/directdoc.asp?DDFDocuments/u/G/TBTN24/KOR1228.DOCX</v>
      </c>
      <c r="R10" s="6" t="str">
        <f>HYPERLINK("https://docs.wto.org/imrd/directdoc.asp?DDFDocuments/v/G/TBTN24/KOR1228.DOCX", "https://docs.wto.org/imrd/directdoc.asp?DDFDocuments/v/G/TBTN24/KOR1228.DOCX")</f>
        <v>https://docs.wto.org/imrd/directdoc.asp?DDFDocuments/v/G/TBTN24/KOR1228.DOCX</v>
      </c>
    </row>
    <row r="11" spans="1:18" ht="45" x14ac:dyDescent="0.25">
      <c r="A11" s="2" t="s">
        <v>758</v>
      </c>
      <c r="B11" s="7">
        <v>45537</v>
      </c>
      <c r="C11" s="6" t="str">
        <f>HYPERLINK("https://eping.wto.org/en/Search?viewData= G/TBT/N/BRA/1565"," G/TBT/N/BRA/1565")</f>
        <v xml:space="preserve"> G/TBT/N/BRA/1565</v>
      </c>
      <c r="D11" s="6" t="s">
        <v>178</v>
      </c>
      <c r="E11" s="8" t="s">
        <v>639</v>
      </c>
      <c r="F11" s="8" t="s">
        <v>640</v>
      </c>
      <c r="G11" s="8" t="s">
        <v>641</v>
      </c>
      <c r="H11" s="6" t="s">
        <v>642</v>
      </c>
      <c r="I11" s="6" t="s">
        <v>643</v>
      </c>
      <c r="J11" s="6" t="s">
        <v>23</v>
      </c>
      <c r="K11" s="6" t="s">
        <v>184</v>
      </c>
      <c r="L11" s="6"/>
      <c r="M11" s="7">
        <v>45600</v>
      </c>
      <c r="N11" s="6" t="s">
        <v>24</v>
      </c>
      <c r="O11" s="8" t="s">
        <v>644</v>
      </c>
      <c r="P11" s="6" t="str">
        <f>HYPERLINK("https://docs.wto.org/imrd/directdoc.asp?DDFDocuments/t/G/TBTN24/BRA1565.DOCX", "https://docs.wto.org/imrd/directdoc.asp?DDFDocuments/t/G/TBTN24/BRA1565.DOCX")</f>
        <v>https://docs.wto.org/imrd/directdoc.asp?DDFDocuments/t/G/TBTN24/BRA1565.DOCX</v>
      </c>
      <c r="Q11" s="6" t="str">
        <f>HYPERLINK("https://docs.wto.org/imrd/directdoc.asp?DDFDocuments/u/G/TBTN24/BRA1565.DOCX", "https://docs.wto.org/imrd/directdoc.asp?DDFDocuments/u/G/TBTN24/BRA1565.DOCX")</f>
        <v>https://docs.wto.org/imrd/directdoc.asp?DDFDocuments/u/G/TBTN24/BRA1565.DOCX</v>
      </c>
      <c r="R11" s="6" t="str">
        <f>HYPERLINK("https://docs.wto.org/imrd/directdoc.asp?DDFDocuments/v/G/TBTN24/BRA1565.DOCX", "https://docs.wto.org/imrd/directdoc.asp?DDFDocuments/v/G/TBTN24/BRA1565.DOCX")</f>
        <v>https://docs.wto.org/imrd/directdoc.asp?DDFDocuments/v/G/TBTN24/BRA1565.DOCX</v>
      </c>
    </row>
    <row r="12" spans="1:18" ht="45" x14ac:dyDescent="0.25">
      <c r="A12" s="2" t="s">
        <v>758</v>
      </c>
      <c r="B12" s="7">
        <v>45537</v>
      </c>
      <c r="C12" s="6" t="str">
        <f>HYPERLINK("https://eping.wto.org/en/Search?viewData= G/TBT/N/BRA/1564"," G/TBT/N/BRA/1564")</f>
        <v xml:space="preserve"> G/TBT/N/BRA/1564</v>
      </c>
      <c r="D12" s="6" t="s">
        <v>178</v>
      </c>
      <c r="E12" s="8" t="s">
        <v>645</v>
      </c>
      <c r="F12" s="8" t="s">
        <v>646</v>
      </c>
      <c r="G12" s="8" t="s">
        <v>194</v>
      </c>
      <c r="H12" s="6" t="s">
        <v>21</v>
      </c>
      <c r="I12" s="6" t="s">
        <v>195</v>
      </c>
      <c r="J12" s="6" t="s">
        <v>23</v>
      </c>
      <c r="K12" s="6" t="s">
        <v>120</v>
      </c>
      <c r="L12" s="6"/>
      <c r="M12" s="7">
        <v>45586</v>
      </c>
      <c r="N12" s="6" t="s">
        <v>24</v>
      </c>
      <c r="O12" s="8" t="s">
        <v>647</v>
      </c>
      <c r="P12" s="6" t="str">
        <f>HYPERLINK("https://docs.wto.org/imrd/directdoc.asp?DDFDocuments/t/G/TBTN24/BRA1564.DOCX", "https://docs.wto.org/imrd/directdoc.asp?DDFDocuments/t/G/TBTN24/BRA1564.DOCX")</f>
        <v>https://docs.wto.org/imrd/directdoc.asp?DDFDocuments/t/G/TBTN24/BRA1564.DOCX</v>
      </c>
      <c r="Q12" s="6" t="str">
        <f>HYPERLINK("https://docs.wto.org/imrd/directdoc.asp?DDFDocuments/u/G/TBTN24/BRA1564.DOCX", "https://docs.wto.org/imrd/directdoc.asp?DDFDocuments/u/G/TBTN24/BRA1564.DOCX")</f>
        <v>https://docs.wto.org/imrd/directdoc.asp?DDFDocuments/u/G/TBTN24/BRA1564.DOCX</v>
      </c>
      <c r="R12" s="6" t="str">
        <f>HYPERLINK("https://docs.wto.org/imrd/directdoc.asp?DDFDocuments/v/G/TBTN24/BRA1564.DOCX", "https://docs.wto.org/imrd/directdoc.asp?DDFDocuments/v/G/TBTN24/BRA1564.DOCX")</f>
        <v>https://docs.wto.org/imrd/directdoc.asp?DDFDocuments/v/G/TBTN24/BRA1564.DOCX</v>
      </c>
    </row>
    <row r="13" spans="1:18" ht="60" x14ac:dyDescent="0.25">
      <c r="A13" s="2" t="s">
        <v>762</v>
      </c>
      <c r="B13" s="7">
        <v>45537</v>
      </c>
      <c r="C13" s="6" t="str">
        <f>HYPERLINK("https://eping.wto.org/en/Search?viewData= G/TBT/N/EU/1084"," G/TBT/N/EU/1084")</f>
        <v xml:space="preserve"> G/TBT/N/EU/1084</v>
      </c>
      <c r="D13" s="6" t="s">
        <v>38</v>
      </c>
      <c r="E13" s="8" t="s">
        <v>663</v>
      </c>
      <c r="F13" s="8" t="s">
        <v>664</v>
      </c>
      <c r="G13" s="8" t="s">
        <v>665</v>
      </c>
      <c r="H13" s="6" t="s">
        <v>21</v>
      </c>
      <c r="I13" s="6" t="s">
        <v>311</v>
      </c>
      <c r="J13" s="6" t="s">
        <v>666</v>
      </c>
      <c r="K13" s="6" t="s">
        <v>184</v>
      </c>
      <c r="L13" s="6"/>
      <c r="M13" s="7">
        <v>45597</v>
      </c>
      <c r="N13" s="6" t="s">
        <v>24</v>
      </c>
      <c r="O13" s="8" t="s">
        <v>667</v>
      </c>
      <c r="P13" s="6" t="str">
        <f>HYPERLINK("https://docs.wto.org/imrd/directdoc.asp?DDFDocuments/t/G/TBTN24/EU1084.DOCX", "https://docs.wto.org/imrd/directdoc.asp?DDFDocuments/t/G/TBTN24/EU1084.DOCX")</f>
        <v>https://docs.wto.org/imrd/directdoc.asp?DDFDocuments/t/G/TBTN24/EU1084.DOCX</v>
      </c>
      <c r="Q13" s="6" t="str">
        <f>HYPERLINK("https://docs.wto.org/imrd/directdoc.asp?DDFDocuments/u/G/TBTN24/EU1084.DOCX", "https://docs.wto.org/imrd/directdoc.asp?DDFDocuments/u/G/TBTN24/EU1084.DOCX")</f>
        <v>https://docs.wto.org/imrd/directdoc.asp?DDFDocuments/u/G/TBTN24/EU1084.DOCX</v>
      </c>
      <c r="R13" s="6" t="str">
        <f>HYPERLINK("https://docs.wto.org/imrd/directdoc.asp?DDFDocuments/v/G/TBTN24/EU1084.DOCX", "https://docs.wto.org/imrd/directdoc.asp?DDFDocuments/v/G/TBTN24/EU1084.DOCX")</f>
        <v>https://docs.wto.org/imrd/directdoc.asp?DDFDocuments/v/G/TBTN24/EU1084.DOCX</v>
      </c>
    </row>
    <row r="14" spans="1:18" ht="135" x14ac:dyDescent="0.25">
      <c r="A14" s="2" t="s">
        <v>761</v>
      </c>
      <c r="B14" s="7">
        <v>45537</v>
      </c>
      <c r="C14" s="6" t="str">
        <f>HYPERLINK("https://eping.wto.org/en/Search?viewData= G/TBT/N/CHL/702"," G/TBT/N/CHL/702")</f>
        <v xml:space="preserve"> G/TBT/N/CHL/702</v>
      </c>
      <c r="D14" s="6" t="s">
        <v>130</v>
      </c>
      <c r="E14" s="8" t="s">
        <v>652</v>
      </c>
      <c r="F14" s="8" t="s">
        <v>653</v>
      </c>
      <c r="G14" s="8" t="s">
        <v>654</v>
      </c>
      <c r="H14" s="6" t="s">
        <v>21</v>
      </c>
      <c r="I14" s="6" t="s">
        <v>655</v>
      </c>
      <c r="J14" s="6" t="s">
        <v>297</v>
      </c>
      <c r="K14" s="6" t="s">
        <v>21</v>
      </c>
      <c r="L14" s="6"/>
      <c r="M14" s="7">
        <v>45577</v>
      </c>
      <c r="N14" s="6" t="s">
        <v>24</v>
      </c>
      <c r="O14" s="8" t="s">
        <v>656</v>
      </c>
      <c r="P14" s="6" t="str">
        <f>HYPERLINK("https://docs.wto.org/imrd/directdoc.asp?DDFDocuments/t/G/TBTN24/CHL702.DOCX", "https://docs.wto.org/imrd/directdoc.asp?DDFDocuments/t/G/TBTN24/CHL702.DOCX")</f>
        <v>https://docs.wto.org/imrd/directdoc.asp?DDFDocuments/t/G/TBTN24/CHL702.DOCX</v>
      </c>
      <c r="Q14" s="6" t="str">
        <f>HYPERLINK("https://docs.wto.org/imrd/directdoc.asp?DDFDocuments/u/G/TBTN24/CHL702.DOCX", "https://docs.wto.org/imrd/directdoc.asp?DDFDocuments/u/G/TBTN24/CHL702.DOCX")</f>
        <v>https://docs.wto.org/imrd/directdoc.asp?DDFDocuments/u/G/TBTN24/CHL702.DOCX</v>
      </c>
      <c r="R14" s="6" t="str">
        <f>HYPERLINK("https://docs.wto.org/imrd/directdoc.asp?DDFDocuments/v/G/TBTN24/CHL702.DOCX", "https://docs.wto.org/imrd/directdoc.asp?DDFDocuments/v/G/TBTN24/CHL702.DOCX")</f>
        <v>https://docs.wto.org/imrd/directdoc.asp?DDFDocuments/v/G/TBTN24/CHL702.DOCX</v>
      </c>
    </row>
    <row r="15" spans="1:18" ht="105" x14ac:dyDescent="0.25">
      <c r="A15" s="2" t="s">
        <v>761</v>
      </c>
      <c r="B15" s="7">
        <v>45537</v>
      </c>
      <c r="C15" s="6" t="str">
        <f>HYPERLINK("https://eping.wto.org/en/Search?viewData= G/TBT/N/CHL/701"," G/TBT/N/CHL/701")</f>
        <v xml:space="preserve"> G/TBT/N/CHL/701</v>
      </c>
      <c r="D15" s="6" t="s">
        <v>130</v>
      </c>
      <c r="E15" s="8" t="s">
        <v>675</v>
      </c>
      <c r="F15" s="8" t="s">
        <v>676</v>
      </c>
      <c r="G15" s="8" t="s">
        <v>677</v>
      </c>
      <c r="H15" s="6" t="s">
        <v>21</v>
      </c>
      <c r="I15" s="6" t="s">
        <v>655</v>
      </c>
      <c r="J15" s="6" t="s">
        <v>297</v>
      </c>
      <c r="K15" s="6" t="s">
        <v>21</v>
      </c>
      <c r="L15" s="6"/>
      <c r="M15" s="7">
        <v>45577</v>
      </c>
      <c r="N15" s="6" t="s">
        <v>24</v>
      </c>
      <c r="O15" s="8" t="s">
        <v>678</v>
      </c>
      <c r="P15" s="6" t="str">
        <f>HYPERLINK("https://docs.wto.org/imrd/directdoc.asp?DDFDocuments/t/G/TBTN24/CHL701.DOCX", "https://docs.wto.org/imrd/directdoc.asp?DDFDocuments/t/G/TBTN24/CHL701.DOCX")</f>
        <v>https://docs.wto.org/imrd/directdoc.asp?DDFDocuments/t/G/TBTN24/CHL701.DOCX</v>
      </c>
      <c r="Q15" s="6" t="str">
        <f>HYPERLINK("https://docs.wto.org/imrd/directdoc.asp?DDFDocuments/u/G/TBTN24/CHL701.DOCX", "https://docs.wto.org/imrd/directdoc.asp?DDFDocuments/u/G/TBTN24/CHL701.DOCX")</f>
        <v>https://docs.wto.org/imrd/directdoc.asp?DDFDocuments/u/G/TBTN24/CHL701.DOCX</v>
      </c>
      <c r="R15" s="6" t="str">
        <f>HYPERLINK("https://docs.wto.org/imrd/directdoc.asp?DDFDocuments/v/G/TBTN24/CHL701.DOCX", "https://docs.wto.org/imrd/directdoc.asp?DDFDocuments/v/G/TBTN24/CHL701.DOCX")</f>
        <v>https://docs.wto.org/imrd/directdoc.asp?DDFDocuments/v/G/TBTN24/CHL701.DOCX</v>
      </c>
    </row>
    <row r="16" spans="1:18" ht="150" x14ac:dyDescent="0.25">
      <c r="A16" s="2" t="s">
        <v>756</v>
      </c>
      <c r="B16" s="7">
        <v>45544</v>
      </c>
      <c r="C16" s="6" t="str">
        <f>HYPERLINK("https://eping.wto.org/en/Search?viewData= G/TBT/N/ARG/457"," G/TBT/N/ARG/457")</f>
        <v xml:space="preserve"> G/TBT/N/ARG/457</v>
      </c>
      <c r="D16" s="6" t="s">
        <v>586</v>
      </c>
      <c r="E16" s="8" t="s">
        <v>587</v>
      </c>
      <c r="F16" s="8" t="s">
        <v>588</v>
      </c>
      <c r="G16" s="8" t="s">
        <v>589</v>
      </c>
      <c r="H16" s="6" t="s">
        <v>21</v>
      </c>
      <c r="I16" s="6" t="s">
        <v>590</v>
      </c>
      <c r="J16" s="6" t="s">
        <v>591</v>
      </c>
      <c r="K16" s="6" t="s">
        <v>21</v>
      </c>
      <c r="L16" s="6"/>
      <c r="M16" s="7" t="s">
        <v>21</v>
      </c>
      <c r="N16" s="6" t="s">
        <v>24</v>
      </c>
      <c r="O16" s="8" t="s">
        <v>592</v>
      </c>
      <c r="P16" s="6" t="str">
        <f>HYPERLINK("https://docs.wto.org/imrd/directdoc.asp?DDFDocuments/t/G/TBTN24/ARG457.DOCX", "https://docs.wto.org/imrd/directdoc.asp?DDFDocuments/t/G/TBTN24/ARG457.DOCX")</f>
        <v>https://docs.wto.org/imrd/directdoc.asp?DDFDocuments/t/G/TBTN24/ARG457.DOCX</v>
      </c>
      <c r="Q16" s="6" t="str">
        <f>HYPERLINK("https://docs.wto.org/imrd/directdoc.asp?DDFDocuments/u/G/TBTN24/ARG457.DOCX", "https://docs.wto.org/imrd/directdoc.asp?DDFDocuments/u/G/TBTN24/ARG457.DOCX")</f>
        <v>https://docs.wto.org/imrd/directdoc.asp?DDFDocuments/u/G/TBTN24/ARG457.DOCX</v>
      </c>
      <c r="R16" s="6" t="str">
        <f>HYPERLINK("https://docs.wto.org/imrd/directdoc.asp?DDFDocuments/v/G/TBTN24/ARG457.DOCX", "https://docs.wto.org/imrd/directdoc.asp?DDFDocuments/v/G/TBTN24/ARG457.DOCX")</f>
        <v>https://docs.wto.org/imrd/directdoc.asp?DDFDocuments/v/G/TBTN24/ARG457.DOCX</v>
      </c>
    </row>
    <row r="17" spans="1:18" ht="409.5" x14ac:dyDescent="0.25">
      <c r="A17" s="2" t="s">
        <v>753</v>
      </c>
      <c r="B17" s="7">
        <v>45545</v>
      </c>
      <c r="C17" s="6" t="str">
        <f>HYPERLINK("https://eping.wto.org/en/Search?viewData= G/TBT/N/SGP/73"," G/TBT/N/SGP/73")</f>
        <v xml:space="preserve"> G/TBT/N/SGP/73</v>
      </c>
      <c r="D17" s="6" t="s">
        <v>563</v>
      </c>
      <c r="E17" s="8" t="s">
        <v>564</v>
      </c>
      <c r="F17" s="8" t="s">
        <v>565</v>
      </c>
      <c r="G17" s="8" t="s">
        <v>566</v>
      </c>
      <c r="H17" s="6" t="s">
        <v>567</v>
      </c>
      <c r="I17" s="6" t="s">
        <v>568</v>
      </c>
      <c r="J17" s="6" t="s">
        <v>91</v>
      </c>
      <c r="K17" s="6" t="s">
        <v>21</v>
      </c>
      <c r="L17" s="6"/>
      <c r="M17" s="7">
        <v>45605</v>
      </c>
      <c r="N17" s="6" t="s">
        <v>24</v>
      </c>
      <c r="O17" s="8" t="s">
        <v>569</v>
      </c>
      <c r="P17" s="6" t="str">
        <f>HYPERLINK("https://docs.wto.org/imrd/directdoc.asp?DDFDocuments/t/G/TBTN24/SGP73.DOCX", "https://docs.wto.org/imrd/directdoc.asp?DDFDocuments/t/G/TBTN24/SGP73.DOCX")</f>
        <v>https://docs.wto.org/imrd/directdoc.asp?DDFDocuments/t/G/TBTN24/SGP73.DOCX</v>
      </c>
      <c r="Q17" s="6" t="str">
        <f>HYPERLINK("https://docs.wto.org/imrd/directdoc.asp?DDFDocuments/u/G/TBTN24/SGP73.DOCX", "https://docs.wto.org/imrd/directdoc.asp?DDFDocuments/u/G/TBTN24/SGP73.DOCX")</f>
        <v>https://docs.wto.org/imrd/directdoc.asp?DDFDocuments/u/G/TBTN24/SGP73.DOCX</v>
      </c>
      <c r="R17" s="6" t="str">
        <f>HYPERLINK("https://docs.wto.org/imrd/directdoc.asp?DDFDocuments/v/G/TBTN24/SGP73.DOCX", "https://docs.wto.org/imrd/directdoc.asp?DDFDocuments/v/G/TBTN24/SGP73.DOCX")</f>
        <v>https://docs.wto.org/imrd/directdoc.asp?DDFDocuments/v/G/TBTN24/SGP73.DOCX</v>
      </c>
    </row>
    <row r="18" spans="1:18" ht="120" x14ac:dyDescent="0.25">
      <c r="A18" s="2" t="s">
        <v>691</v>
      </c>
      <c r="B18" s="7">
        <v>45562</v>
      </c>
      <c r="C18" s="6" t="str">
        <f>HYPERLINK("https://eping.wto.org/en/Search?viewData= G/TBT/N/DNK/135"," G/TBT/N/DNK/135")</f>
        <v xml:space="preserve"> G/TBT/N/DNK/135</v>
      </c>
      <c r="D18" s="6" t="s">
        <v>98</v>
      </c>
      <c r="E18" s="8" t="s">
        <v>99</v>
      </c>
      <c r="F18" s="8" t="s">
        <v>100</v>
      </c>
      <c r="G18" s="8" t="s">
        <v>101</v>
      </c>
      <c r="H18" s="6" t="s">
        <v>102</v>
      </c>
      <c r="I18" s="6" t="s">
        <v>103</v>
      </c>
      <c r="J18" s="6" t="s">
        <v>104</v>
      </c>
      <c r="K18" s="6" t="s">
        <v>21</v>
      </c>
      <c r="L18" s="6"/>
      <c r="M18" s="7">
        <v>45622</v>
      </c>
      <c r="N18" s="6" t="s">
        <v>24</v>
      </c>
      <c r="O18" s="8" t="s">
        <v>105</v>
      </c>
      <c r="P18" s="6" t="str">
        <f>HYPERLINK("https://docs.wto.org/imrd/directdoc.asp?DDFDocuments/t/G/TBTN24/DNK135.DOCX", "https://docs.wto.org/imrd/directdoc.asp?DDFDocuments/t/G/TBTN24/DNK135.DOCX")</f>
        <v>https://docs.wto.org/imrd/directdoc.asp?DDFDocuments/t/G/TBTN24/DNK135.DOCX</v>
      </c>
      <c r="Q18" s="6"/>
      <c r="R18" s="6"/>
    </row>
    <row r="19" spans="1:18" ht="90" x14ac:dyDescent="0.25">
      <c r="A19" s="2" t="s">
        <v>680</v>
      </c>
      <c r="B19" s="7">
        <v>45565</v>
      </c>
      <c r="C19" s="6" t="str">
        <f>HYPERLINK("https://eping.wto.org/en/Search?viewData= G/TBT/N/VNM/321"," G/TBT/N/VNM/321")</f>
        <v xml:space="preserve"> G/TBT/N/VNM/321</v>
      </c>
      <c r="D19" s="6" t="s">
        <v>17</v>
      </c>
      <c r="E19" s="8" t="s">
        <v>26</v>
      </c>
      <c r="F19" s="8" t="s">
        <v>27</v>
      </c>
      <c r="G19" s="8" t="s">
        <v>28</v>
      </c>
      <c r="H19" s="6" t="s">
        <v>21</v>
      </c>
      <c r="I19" s="6" t="s">
        <v>21</v>
      </c>
      <c r="J19" s="6" t="s">
        <v>23</v>
      </c>
      <c r="K19" s="6" t="s">
        <v>21</v>
      </c>
      <c r="L19" s="6"/>
      <c r="M19" s="7">
        <v>45605</v>
      </c>
      <c r="N19" s="6" t="s">
        <v>24</v>
      </c>
      <c r="O19" s="8" t="s">
        <v>29</v>
      </c>
      <c r="P19" s="6" t="str">
        <f>HYPERLINK("https://docs.wto.org/imrd/directdoc.asp?DDFDocuments/t/G/TBTN24/VNM321.DOCX", "https://docs.wto.org/imrd/directdoc.asp?DDFDocuments/t/G/TBTN24/VNM321.DOCX")</f>
        <v>https://docs.wto.org/imrd/directdoc.asp?DDFDocuments/t/G/TBTN24/VNM321.DOCX</v>
      </c>
      <c r="Q19" s="6"/>
      <c r="R19" s="6"/>
    </row>
    <row r="20" spans="1:18" ht="105" x14ac:dyDescent="0.25">
      <c r="A20" s="2" t="s">
        <v>683</v>
      </c>
      <c r="B20" s="7">
        <v>45565</v>
      </c>
      <c r="C20" s="6" t="str">
        <f>HYPERLINK("https://eping.wto.org/en/Search?viewData= G/TBT/N/EU/1087"," G/TBT/N/EU/1087")</f>
        <v xml:space="preserve"> G/TBT/N/EU/1087</v>
      </c>
      <c r="D20" s="6" t="s">
        <v>38</v>
      </c>
      <c r="E20" s="8" t="s">
        <v>39</v>
      </c>
      <c r="F20" s="8" t="s">
        <v>40</v>
      </c>
      <c r="G20" s="8" t="s">
        <v>41</v>
      </c>
      <c r="H20" s="6" t="s">
        <v>21</v>
      </c>
      <c r="I20" s="6" t="s">
        <v>42</v>
      </c>
      <c r="J20" s="6" t="s">
        <v>43</v>
      </c>
      <c r="K20" s="6" t="s">
        <v>21</v>
      </c>
      <c r="L20" s="6"/>
      <c r="M20" s="7">
        <v>45625</v>
      </c>
      <c r="N20" s="6" t="s">
        <v>24</v>
      </c>
      <c r="O20" s="8" t="s">
        <v>44</v>
      </c>
      <c r="P20" s="6" t="str">
        <f>HYPERLINK("https://docs.wto.org/imrd/directdoc.asp?DDFDocuments/t/G/TBTN24/EU1087.DOCX", "https://docs.wto.org/imrd/directdoc.asp?DDFDocuments/t/G/TBTN24/EU1087.DOCX")</f>
        <v>https://docs.wto.org/imrd/directdoc.asp?DDFDocuments/t/G/TBTN24/EU1087.DOCX</v>
      </c>
      <c r="Q20" s="6"/>
      <c r="R20" s="6"/>
    </row>
    <row r="21" spans="1:18" ht="75" x14ac:dyDescent="0.25">
      <c r="A21" s="2" t="s">
        <v>740</v>
      </c>
      <c r="B21" s="7">
        <v>45551</v>
      </c>
      <c r="C21" s="6" t="str">
        <f>HYPERLINK("https://eping.wto.org/en/Search?viewData= G/TBT/N/VNM/314"," G/TBT/N/VNM/314")</f>
        <v xml:space="preserve"> G/TBT/N/VNM/314</v>
      </c>
      <c r="D21" s="6" t="s">
        <v>17</v>
      </c>
      <c r="E21" s="8" t="s">
        <v>482</v>
      </c>
      <c r="F21" s="8" t="s">
        <v>483</v>
      </c>
      <c r="G21" s="8" t="s">
        <v>484</v>
      </c>
      <c r="H21" s="6" t="s">
        <v>485</v>
      </c>
      <c r="I21" s="6" t="s">
        <v>486</v>
      </c>
      <c r="J21" s="6" t="s">
        <v>262</v>
      </c>
      <c r="K21" s="6" t="s">
        <v>21</v>
      </c>
      <c r="L21" s="6"/>
      <c r="M21" s="7">
        <v>45611</v>
      </c>
      <c r="N21" s="6" t="s">
        <v>24</v>
      </c>
      <c r="O21" s="8" t="s">
        <v>487</v>
      </c>
      <c r="P21" s="6" t="str">
        <f>HYPERLINK("https://docs.wto.org/imrd/directdoc.asp?DDFDocuments/t/G/TBTN24/VNM314.DOCX", "https://docs.wto.org/imrd/directdoc.asp?DDFDocuments/t/G/TBTN24/VNM314.DOCX")</f>
        <v>https://docs.wto.org/imrd/directdoc.asp?DDFDocuments/t/G/TBTN24/VNM314.DOCX</v>
      </c>
      <c r="Q21" s="6" t="str">
        <f>HYPERLINK("https://docs.wto.org/imrd/directdoc.asp?DDFDocuments/u/G/TBTN24/VNM314.DOCX", "https://docs.wto.org/imrd/directdoc.asp?DDFDocuments/u/G/TBTN24/VNM314.DOCX")</f>
        <v>https://docs.wto.org/imrd/directdoc.asp?DDFDocuments/u/G/TBTN24/VNM314.DOCX</v>
      </c>
      <c r="R21" s="6" t="str">
        <f>HYPERLINK("https://docs.wto.org/imrd/directdoc.asp?DDFDocuments/v/G/TBTN24/VNM314.DOCX", "https://docs.wto.org/imrd/directdoc.asp?DDFDocuments/v/G/TBTN24/VNM314.DOCX")</f>
        <v>https://docs.wto.org/imrd/directdoc.asp?DDFDocuments/v/G/TBTN24/VNM314.DOCX</v>
      </c>
    </row>
    <row r="22" spans="1:18" ht="135" x14ac:dyDescent="0.25">
      <c r="A22" s="2" t="s">
        <v>739</v>
      </c>
      <c r="B22" s="7">
        <v>45551</v>
      </c>
      <c r="C22" s="6" t="str">
        <f>HYPERLINK("https://eping.wto.org/en/Search?viewData= G/TBT/N/USA/2148"," G/TBT/N/USA/2148")</f>
        <v xml:space="preserve"> G/TBT/N/USA/2148</v>
      </c>
      <c r="D22" s="6" t="s">
        <v>59</v>
      </c>
      <c r="E22" s="8" t="s">
        <v>478</v>
      </c>
      <c r="F22" s="8" t="s">
        <v>479</v>
      </c>
      <c r="G22" s="8" t="s">
        <v>480</v>
      </c>
      <c r="H22" s="6" t="s">
        <v>21</v>
      </c>
      <c r="I22" s="6" t="s">
        <v>63</v>
      </c>
      <c r="J22" s="6" t="s">
        <v>64</v>
      </c>
      <c r="K22" s="6" t="s">
        <v>21</v>
      </c>
      <c r="L22" s="6"/>
      <c r="M22" s="7">
        <v>45600</v>
      </c>
      <c r="N22" s="6" t="s">
        <v>24</v>
      </c>
      <c r="O22" s="8" t="s">
        <v>481</v>
      </c>
      <c r="P22" s="6" t="str">
        <f>HYPERLINK("https://docs.wto.org/imrd/directdoc.asp?DDFDocuments/t/G/TBTN24/USA2148.DOCX", "https://docs.wto.org/imrd/directdoc.asp?DDFDocuments/t/G/TBTN24/USA2148.DOCX")</f>
        <v>https://docs.wto.org/imrd/directdoc.asp?DDFDocuments/t/G/TBTN24/USA2148.DOCX</v>
      </c>
      <c r="Q22" s="6" t="str">
        <f>HYPERLINK("https://docs.wto.org/imrd/directdoc.asp?DDFDocuments/u/G/TBTN24/USA2148.DOCX", "https://docs.wto.org/imrd/directdoc.asp?DDFDocuments/u/G/TBTN24/USA2148.DOCX")</f>
        <v>https://docs.wto.org/imrd/directdoc.asp?DDFDocuments/u/G/TBTN24/USA2148.DOCX</v>
      </c>
      <c r="R22" s="6" t="str">
        <f>HYPERLINK("https://docs.wto.org/imrd/directdoc.asp?DDFDocuments/v/G/TBTN24/USA2148.DOCX", "https://docs.wto.org/imrd/directdoc.asp?DDFDocuments/v/G/TBTN24/USA2148.DOCX")</f>
        <v>https://docs.wto.org/imrd/directdoc.asp?DDFDocuments/v/G/TBTN24/USA2148.DOCX</v>
      </c>
    </row>
    <row r="23" spans="1:18" ht="45" x14ac:dyDescent="0.25">
      <c r="A23" s="2" t="s">
        <v>736</v>
      </c>
      <c r="B23" s="7">
        <v>45551</v>
      </c>
      <c r="C23" s="6" t="str">
        <f>HYPERLINK("https://eping.wto.org/en/Search?viewData= G/TBT/N/IND/343"," G/TBT/N/IND/343")</f>
        <v xml:space="preserve"> G/TBT/N/IND/343</v>
      </c>
      <c r="D23" s="6" t="s">
        <v>141</v>
      </c>
      <c r="E23" s="8" t="s">
        <v>460</v>
      </c>
      <c r="F23" s="8" t="s">
        <v>461</v>
      </c>
      <c r="G23" s="8" t="s">
        <v>462</v>
      </c>
      <c r="H23" s="6" t="s">
        <v>21</v>
      </c>
      <c r="I23" s="6" t="s">
        <v>277</v>
      </c>
      <c r="J23" s="6" t="s">
        <v>146</v>
      </c>
      <c r="K23" s="6" t="s">
        <v>271</v>
      </c>
      <c r="L23" s="6"/>
      <c r="M23" s="7">
        <v>45611</v>
      </c>
      <c r="N23" s="6" t="s">
        <v>24</v>
      </c>
      <c r="O23" s="8" t="s">
        <v>463</v>
      </c>
      <c r="P23" s="6" t="str">
        <f>HYPERLINK("https://docs.wto.org/imrd/directdoc.asp?DDFDocuments/t/G/TBTN24/IND343.DOCX", "https://docs.wto.org/imrd/directdoc.asp?DDFDocuments/t/G/TBTN24/IND343.DOCX")</f>
        <v>https://docs.wto.org/imrd/directdoc.asp?DDFDocuments/t/G/TBTN24/IND343.DOCX</v>
      </c>
      <c r="Q23" s="6" t="str">
        <f>HYPERLINK("https://docs.wto.org/imrd/directdoc.asp?DDFDocuments/u/G/TBTN24/IND343.DOCX", "https://docs.wto.org/imrd/directdoc.asp?DDFDocuments/u/G/TBTN24/IND343.DOCX")</f>
        <v>https://docs.wto.org/imrd/directdoc.asp?DDFDocuments/u/G/TBTN24/IND343.DOCX</v>
      </c>
      <c r="R23" s="6" t="str">
        <f>HYPERLINK("https://docs.wto.org/imrd/directdoc.asp?DDFDocuments/v/G/TBTN24/IND343.DOCX", "https://docs.wto.org/imrd/directdoc.asp?DDFDocuments/v/G/TBTN24/IND343.DOCX")</f>
        <v>https://docs.wto.org/imrd/directdoc.asp?DDFDocuments/v/G/TBTN24/IND343.DOCX</v>
      </c>
    </row>
    <row r="24" spans="1:18" ht="270" x14ac:dyDescent="0.25">
      <c r="A24" s="2" t="s">
        <v>703</v>
      </c>
      <c r="B24" s="7">
        <v>45559</v>
      </c>
      <c r="C24" s="6" t="str">
        <f>HYPERLINK("https://eping.wto.org/en/Search?viewData= G/TBT/N/USA/2150"," G/TBT/N/USA/2150")</f>
        <v xml:space="preserve"> G/TBT/N/USA/2150</v>
      </c>
      <c r="D24" s="6" t="s">
        <v>59</v>
      </c>
      <c r="E24" s="8" t="s">
        <v>186</v>
      </c>
      <c r="F24" s="8" t="s">
        <v>187</v>
      </c>
      <c r="G24" s="8" t="s">
        <v>188</v>
      </c>
      <c r="H24" s="6" t="s">
        <v>21</v>
      </c>
      <c r="I24" s="6" t="s">
        <v>189</v>
      </c>
      <c r="J24" s="6" t="s">
        <v>190</v>
      </c>
      <c r="K24" s="6" t="s">
        <v>21</v>
      </c>
      <c r="L24" s="6"/>
      <c r="M24" s="7">
        <v>45608</v>
      </c>
      <c r="N24" s="6" t="s">
        <v>24</v>
      </c>
      <c r="O24" s="8" t="s">
        <v>191</v>
      </c>
      <c r="P24" s="6" t="str">
        <f>HYPERLINK("https://docs.wto.org/imrd/directdoc.asp?DDFDocuments/t/G/TBTN24/USA2150.DOCX", "https://docs.wto.org/imrd/directdoc.asp?DDFDocuments/t/G/TBTN24/USA2150.DOCX")</f>
        <v>https://docs.wto.org/imrd/directdoc.asp?DDFDocuments/t/G/TBTN24/USA2150.DOCX</v>
      </c>
      <c r="Q24" s="6"/>
      <c r="R24" s="6"/>
    </row>
    <row r="25" spans="1:18" ht="60" x14ac:dyDescent="0.25">
      <c r="A25" s="2" t="s">
        <v>720</v>
      </c>
      <c r="B25" s="7">
        <v>45553</v>
      </c>
      <c r="C25" s="6" t="str">
        <f>HYPERLINK("https://eping.wto.org/en/Search?viewData= G/TBT/N/CHN/1911"," G/TBT/N/CHN/1911")</f>
        <v xml:space="preserve"> G/TBT/N/CHN/1911</v>
      </c>
      <c r="D25" s="6" t="s">
        <v>326</v>
      </c>
      <c r="E25" s="8" t="s">
        <v>327</v>
      </c>
      <c r="F25" s="8" t="s">
        <v>328</v>
      </c>
      <c r="G25" s="8" t="s">
        <v>329</v>
      </c>
      <c r="H25" s="6" t="s">
        <v>330</v>
      </c>
      <c r="I25" s="6" t="s">
        <v>331</v>
      </c>
      <c r="J25" s="6" t="s">
        <v>23</v>
      </c>
      <c r="K25" s="6" t="s">
        <v>21</v>
      </c>
      <c r="L25" s="6"/>
      <c r="M25" s="7">
        <v>45613</v>
      </c>
      <c r="N25" s="6" t="s">
        <v>24</v>
      </c>
      <c r="O25" s="8" t="s">
        <v>332</v>
      </c>
      <c r="P25" s="6" t="str">
        <f>HYPERLINK("https://docs.wto.org/imrd/directdoc.asp?DDFDocuments/t/G/TBTN24/CHN1911.DOCX", "https://docs.wto.org/imrd/directdoc.asp?DDFDocuments/t/G/TBTN24/CHN1911.DOCX")</f>
        <v>https://docs.wto.org/imrd/directdoc.asp?DDFDocuments/t/G/TBTN24/CHN1911.DOCX</v>
      </c>
      <c r="Q25" s="6" t="str">
        <f>HYPERLINK("https://docs.wto.org/imrd/directdoc.asp?DDFDocuments/u/G/TBTN24/CHN1911.DOCX", "https://docs.wto.org/imrd/directdoc.asp?DDFDocuments/u/G/TBTN24/CHN1911.DOCX")</f>
        <v>https://docs.wto.org/imrd/directdoc.asp?DDFDocuments/u/G/TBTN24/CHN1911.DOCX</v>
      </c>
      <c r="R25" s="6" t="str">
        <f>HYPERLINK("https://docs.wto.org/imrd/directdoc.asp?DDFDocuments/v/G/TBTN24/CHN1911.DOCX", "https://docs.wto.org/imrd/directdoc.asp?DDFDocuments/v/G/TBTN24/CHN1911.DOCX")</f>
        <v>https://docs.wto.org/imrd/directdoc.asp?DDFDocuments/v/G/TBTN24/CHN1911.DOCX</v>
      </c>
    </row>
    <row r="26" spans="1:18" ht="105" x14ac:dyDescent="0.25">
      <c r="A26" s="2" t="s">
        <v>743</v>
      </c>
      <c r="B26" s="7">
        <v>45546</v>
      </c>
      <c r="C26" s="6" t="str">
        <f>HYPERLINK("https://eping.wto.org/en/Search?viewData= G/TBT/N/USA/2147"," G/TBT/N/USA/2147")</f>
        <v xml:space="preserve"> G/TBT/N/USA/2147</v>
      </c>
      <c r="D26" s="6" t="s">
        <v>59</v>
      </c>
      <c r="E26" s="8" t="s">
        <v>507</v>
      </c>
      <c r="F26" s="8" t="s">
        <v>508</v>
      </c>
      <c r="G26" s="8" t="s">
        <v>509</v>
      </c>
      <c r="H26" s="6" t="s">
        <v>21</v>
      </c>
      <c r="I26" s="6" t="s">
        <v>510</v>
      </c>
      <c r="J26" s="6" t="s">
        <v>502</v>
      </c>
      <c r="K26" s="6" t="s">
        <v>120</v>
      </c>
      <c r="L26" s="6"/>
      <c r="M26" s="7">
        <v>45608</v>
      </c>
      <c r="N26" s="6" t="s">
        <v>24</v>
      </c>
      <c r="O26" s="8" t="s">
        <v>511</v>
      </c>
      <c r="P26" s="6" t="str">
        <f>HYPERLINK("https://docs.wto.org/imrd/directdoc.asp?DDFDocuments/t/G/TBTN24/USA2147.DOCX", "https://docs.wto.org/imrd/directdoc.asp?DDFDocuments/t/G/TBTN24/USA2147.DOCX")</f>
        <v>https://docs.wto.org/imrd/directdoc.asp?DDFDocuments/t/G/TBTN24/USA2147.DOCX</v>
      </c>
      <c r="Q26" s="6" t="str">
        <f>HYPERLINK("https://docs.wto.org/imrd/directdoc.asp?DDFDocuments/u/G/TBTN24/USA2147.DOCX", "https://docs.wto.org/imrd/directdoc.asp?DDFDocuments/u/G/TBTN24/USA2147.DOCX")</f>
        <v>https://docs.wto.org/imrd/directdoc.asp?DDFDocuments/u/G/TBTN24/USA2147.DOCX</v>
      </c>
      <c r="R26" s="6" t="str">
        <f>HYPERLINK("https://docs.wto.org/imrd/directdoc.asp?DDFDocuments/v/G/TBTN24/USA2147.DOCX", "https://docs.wto.org/imrd/directdoc.asp?DDFDocuments/v/G/TBTN24/USA2147.DOCX")</f>
        <v>https://docs.wto.org/imrd/directdoc.asp?DDFDocuments/v/G/TBTN24/USA2147.DOCX</v>
      </c>
    </row>
    <row r="27" spans="1:18" ht="90" x14ac:dyDescent="0.25">
      <c r="A27" s="2" t="s">
        <v>721</v>
      </c>
      <c r="B27" s="7">
        <v>45553</v>
      </c>
      <c r="C27" s="6" t="str">
        <f>HYPERLINK("https://eping.wto.org/en/Search?viewData= G/TBT/N/CHN/1908"," G/TBT/N/CHN/1908")</f>
        <v xml:space="preserve"> G/TBT/N/CHN/1908</v>
      </c>
      <c r="D27" s="6" t="s">
        <v>326</v>
      </c>
      <c r="E27" s="8" t="s">
        <v>338</v>
      </c>
      <c r="F27" s="8" t="s">
        <v>339</v>
      </c>
      <c r="G27" s="8" t="s">
        <v>340</v>
      </c>
      <c r="H27" s="6" t="s">
        <v>341</v>
      </c>
      <c r="I27" s="6" t="s">
        <v>342</v>
      </c>
      <c r="J27" s="6" t="s">
        <v>23</v>
      </c>
      <c r="K27" s="6" t="s">
        <v>21</v>
      </c>
      <c r="L27" s="6"/>
      <c r="M27" s="7">
        <v>45613</v>
      </c>
      <c r="N27" s="6" t="s">
        <v>24</v>
      </c>
      <c r="O27" s="8" t="s">
        <v>343</v>
      </c>
      <c r="P27" s="6" t="str">
        <f>HYPERLINK("https://docs.wto.org/imrd/directdoc.asp?DDFDocuments/t/G/TBTN24/CHN1908.DOCX", "https://docs.wto.org/imrd/directdoc.asp?DDFDocuments/t/G/TBTN24/CHN1908.DOCX")</f>
        <v>https://docs.wto.org/imrd/directdoc.asp?DDFDocuments/t/G/TBTN24/CHN1908.DOCX</v>
      </c>
      <c r="Q27" s="6" t="str">
        <f>HYPERLINK("https://docs.wto.org/imrd/directdoc.asp?DDFDocuments/u/G/TBTN24/CHN1908.DOCX", "https://docs.wto.org/imrd/directdoc.asp?DDFDocuments/u/G/TBTN24/CHN1908.DOCX")</f>
        <v>https://docs.wto.org/imrd/directdoc.asp?DDFDocuments/u/G/TBTN24/CHN1908.DOCX</v>
      </c>
      <c r="R27" s="6" t="str">
        <f>HYPERLINK("https://docs.wto.org/imrd/directdoc.asp?DDFDocuments/v/G/TBTN24/CHN1908.DOCX", "https://docs.wto.org/imrd/directdoc.asp?DDFDocuments/v/G/TBTN24/CHN1908.DOCX")</f>
        <v>https://docs.wto.org/imrd/directdoc.asp?DDFDocuments/v/G/TBTN24/CHN1908.DOCX</v>
      </c>
    </row>
    <row r="28" spans="1:18" ht="60" x14ac:dyDescent="0.25">
      <c r="A28" s="2" t="s">
        <v>702</v>
      </c>
      <c r="B28" s="7">
        <v>45560</v>
      </c>
      <c r="C28" s="6" t="str">
        <f>HYPERLINK("https://eping.wto.org/en/Search?viewData= G/TBT/N/EU/1086"," G/TBT/N/EU/1086")</f>
        <v xml:space="preserve"> G/TBT/N/EU/1086</v>
      </c>
      <c r="D28" s="6" t="s">
        <v>38</v>
      </c>
      <c r="E28" s="8" t="s">
        <v>173</v>
      </c>
      <c r="F28" s="8" t="s">
        <v>174</v>
      </c>
      <c r="G28" s="8" t="s">
        <v>175</v>
      </c>
      <c r="H28" s="6" t="s">
        <v>21</v>
      </c>
      <c r="I28" s="6" t="s">
        <v>90</v>
      </c>
      <c r="J28" s="6" t="s">
        <v>176</v>
      </c>
      <c r="K28" s="6" t="s">
        <v>21</v>
      </c>
      <c r="L28" s="6"/>
      <c r="M28" s="7">
        <v>45620</v>
      </c>
      <c r="N28" s="6" t="s">
        <v>24</v>
      </c>
      <c r="O28" s="8" t="s">
        <v>177</v>
      </c>
      <c r="P28" s="6" t="str">
        <f>HYPERLINK("https://docs.wto.org/imrd/directdoc.asp?DDFDocuments/t/G/TBTN24/EU1086.DOCX", "https://docs.wto.org/imrd/directdoc.asp?DDFDocuments/t/G/TBTN24/EU1086.DOCX")</f>
        <v>https://docs.wto.org/imrd/directdoc.asp?DDFDocuments/t/G/TBTN24/EU1086.DOCX</v>
      </c>
      <c r="Q28" s="6"/>
      <c r="R28" s="6"/>
    </row>
    <row r="29" spans="1:18" ht="60" x14ac:dyDescent="0.25">
      <c r="A29" s="2" t="s">
        <v>707</v>
      </c>
      <c r="B29" s="7">
        <v>45558</v>
      </c>
      <c r="C29" s="6" t="str">
        <f>HYPERLINK("https://eping.wto.org/en/Search?viewData= G/TBT/N/PER/165"," G/TBT/N/PER/165")</f>
        <v xml:space="preserve"> G/TBT/N/PER/165</v>
      </c>
      <c r="D29" s="6" t="s">
        <v>236</v>
      </c>
      <c r="E29" s="8" t="s">
        <v>237</v>
      </c>
      <c r="F29" s="8" t="s">
        <v>238</v>
      </c>
      <c r="G29" s="8" t="s">
        <v>239</v>
      </c>
      <c r="H29" s="6" t="s">
        <v>240</v>
      </c>
      <c r="I29" s="6" t="s">
        <v>241</v>
      </c>
      <c r="J29" s="6" t="s">
        <v>23</v>
      </c>
      <c r="K29" s="6" t="s">
        <v>184</v>
      </c>
      <c r="L29" s="6"/>
      <c r="M29" s="7">
        <v>45618</v>
      </c>
      <c r="N29" s="6" t="s">
        <v>24</v>
      </c>
      <c r="O29" s="8" t="s">
        <v>242</v>
      </c>
      <c r="P29" s="6" t="str">
        <f>HYPERLINK("https://docs.wto.org/imrd/directdoc.asp?DDFDocuments/t/G/TBTN24/PER165.DOCX", "https://docs.wto.org/imrd/directdoc.asp?DDFDocuments/t/G/TBTN24/PER165.DOCX")</f>
        <v>https://docs.wto.org/imrd/directdoc.asp?DDFDocuments/t/G/TBTN24/PER165.DOCX</v>
      </c>
      <c r="Q29" s="6" t="str">
        <f>HYPERLINK("https://docs.wto.org/imrd/directdoc.asp?DDFDocuments/u/G/TBTN24/PER165.DOCX", "https://docs.wto.org/imrd/directdoc.asp?DDFDocuments/u/G/TBTN24/PER165.DOCX")</f>
        <v>https://docs.wto.org/imrd/directdoc.asp?DDFDocuments/u/G/TBTN24/PER165.DOCX</v>
      </c>
      <c r="R29" s="6" t="str">
        <f>HYPERLINK("https://docs.wto.org/imrd/directdoc.asp?DDFDocuments/v/G/TBTN24/PER165.DOCX", "https://docs.wto.org/imrd/directdoc.asp?DDFDocuments/v/G/TBTN24/PER165.DOCX")</f>
        <v>https://docs.wto.org/imrd/directdoc.asp?DDFDocuments/v/G/TBTN24/PER165.DOCX</v>
      </c>
    </row>
    <row r="30" spans="1:18" ht="90" x14ac:dyDescent="0.25">
      <c r="A30" s="2" t="s">
        <v>768</v>
      </c>
      <c r="B30" s="7">
        <v>45558</v>
      </c>
      <c r="C30" s="6" t="str">
        <f>HYPERLINK("https://eping.wto.org/en/Search?viewData= G/TBT/N/BDI/508, G/TBT/N/KEN/1675, G/TBT/N/RWA/1057, G/TBT/N/TZA/1174, G/TBT/N/UGA/2011"," G/TBT/N/BDI/508, G/TBT/N/KEN/1675, G/TBT/N/RWA/1057, G/TBT/N/TZA/1174, G/TBT/N/UGA/2011")</f>
        <v xml:space="preserve"> G/TBT/N/BDI/508, G/TBT/N/KEN/1675, G/TBT/N/RWA/1057, G/TBT/N/TZA/1174, G/TBT/N/UGA/2011</v>
      </c>
      <c r="D30" s="6" t="s">
        <v>113</v>
      </c>
      <c r="E30" s="8" t="s">
        <v>251</v>
      </c>
      <c r="F30" s="8" t="s">
        <v>252</v>
      </c>
      <c r="G30" s="8" t="s">
        <v>253</v>
      </c>
      <c r="H30" s="6" t="s">
        <v>254</v>
      </c>
      <c r="I30" s="6" t="s">
        <v>218</v>
      </c>
      <c r="J30" s="6" t="s">
        <v>255</v>
      </c>
      <c r="K30" s="6" t="s">
        <v>120</v>
      </c>
      <c r="L30" s="6"/>
      <c r="M30" s="7">
        <v>45618</v>
      </c>
      <c r="N30" s="6" t="s">
        <v>24</v>
      </c>
      <c r="O30" s="8" t="s">
        <v>256</v>
      </c>
      <c r="P30" s="6" t="str">
        <f>HYPERLINK("https://docs.wto.org/imrd/directdoc.asp?DDFDocuments/t/G/TBTN24/BDI508.DOCX", "https://docs.wto.org/imrd/directdoc.asp?DDFDocuments/t/G/TBTN24/BDI508.DOCX")</f>
        <v>https://docs.wto.org/imrd/directdoc.asp?DDFDocuments/t/G/TBTN24/BDI508.DOCX</v>
      </c>
      <c r="Q30" s="6" t="str">
        <f>HYPERLINK("https://docs.wto.org/imrd/directdoc.asp?DDFDocuments/u/G/TBTN24/BDI508.DOCX", "https://docs.wto.org/imrd/directdoc.asp?DDFDocuments/u/G/TBTN24/BDI508.DOCX")</f>
        <v>https://docs.wto.org/imrd/directdoc.asp?DDFDocuments/u/G/TBTN24/BDI508.DOCX</v>
      </c>
      <c r="R30" s="6" t="str">
        <f>HYPERLINK("https://docs.wto.org/imrd/directdoc.asp?DDFDocuments/v/G/TBTN24/BDI508.DOCX", "https://docs.wto.org/imrd/directdoc.asp?DDFDocuments/v/G/TBTN24/BDI508.DOCX")</f>
        <v>https://docs.wto.org/imrd/directdoc.asp?DDFDocuments/v/G/TBTN24/BDI508.DOCX</v>
      </c>
    </row>
    <row r="31" spans="1:18" ht="90" x14ac:dyDescent="0.25">
      <c r="A31" s="2" t="s">
        <v>768</v>
      </c>
      <c r="B31" s="7">
        <v>45558</v>
      </c>
      <c r="C31" s="6" t="str">
        <f>HYPERLINK("https://eping.wto.org/en/Search?viewData= G/TBT/N/BDI/508, G/TBT/N/KEN/1675, G/TBT/N/RWA/1057, G/TBT/N/TZA/1174, G/TBT/N/UGA/2011"," G/TBT/N/BDI/508, G/TBT/N/KEN/1675, G/TBT/N/RWA/1057, G/TBT/N/TZA/1174, G/TBT/N/UGA/2011")</f>
        <v xml:space="preserve"> G/TBT/N/BDI/508, G/TBT/N/KEN/1675, G/TBT/N/RWA/1057, G/TBT/N/TZA/1174, G/TBT/N/UGA/2011</v>
      </c>
      <c r="D31" s="6" t="s">
        <v>155</v>
      </c>
      <c r="E31" s="8" t="s">
        <v>251</v>
      </c>
      <c r="F31" s="8" t="s">
        <v>252</v>
      </c>
      <c r="G31" s="8" t="s">
        <v>253</v>
      </c>
      <c r="H31" s="6" t="s">
        <v>254</v>
      </c>
      <c r="I31" s="6" t="s">
        <v>218</v>
      </c>
      <c r="J31" s="6" t="s">
        <v>255</v>
      </c>
      <c r="K31" s="6" t="s">
        <v>120</v>
      </c>
      <c r="L31" s="6"/>
      <c r="M31" s="7">
        <v>45618</v>
      </c>
      <c r="N31" s="6" t="s">
        <v>24</v>
      </c>
      <c r="O31" s="8" t="s">
        <v>256</v>
      </c>
      <c r="P31" s="6" t="str">
        <f>HYPERLINK("https://docs.wto.org/imrd/directdoc.asp?DDFDocuments/t/G/TBTN24/BDI508.DOCX", "https://docs.wto.org/imrd/directdoc.asp?DDFDocuments/t/G/TBTN24/BDI508.DOCX")</f>
        <v>https://docs.wto.org/imrd/directdoc.asp?DDFDocuments/t/G/TBTN24/BDI508.DOCX</v>
      </c>
      <c r="Q31" s="6" t="str">
        <f>HYPERLINK("https://docs.wto.org/imrd/directdoc.asp?DDFDocuments/u/G/TBTN24/BDI508.DOCX", "https://docs.wto.org/imrd/directdoc.asp?DDFDocuments/u/G/TBTN24/BDI508.DOCX")</f>
        <v>https://docs.wto.org/imrd/directdoc.asp?DDFDocuments/u/G/TBTN24/BDI508.DOCX</v>
      </c>
      <c r="R31" s="6" t="str">
        <f>HYPERLINK("https://docs.wto.org/imrd/directdoc.asp?DDFDocuments/v/G/TBTN24/BDI508.DOCX", "https://docs.wto.org/imrd/directdoc.asp?DDFDocuments/v/G/TBTN24/BDI508.DOCX")</f>
        <v>https://docs.wto.org/imrd/directdoc.asp?DDFDocuments/v/G/TBTN24/BDI508.DOCX</v>
      </c>
    </row>
    <row r="32" spans="1:18" ht="90" x14ac:dyDescent="0.25">
      <c r="A32" s="2" t="s">
        <v>768</v>
      </c>
      <c r="B32" s="7">
        <v>45558</v>
      </c>
      <c r="C32" s="6" t="str">
        <f>HYPERLINK("https://eping.wto.org/en/Search?viewData= G/TBT/N/BDI/508, G/TBT/N/KEN/1675, G/TBT/N/RWA/1057, G/TBT/N/TZA/1174, G/TBT/N/UGA/2011"," G/TBT/N/BDI/508, G/TBT/N/KEN/1675, G/TBT/N/RWA/1057, G/TBT/N/TZA/1174, G/TBT/N/UGA/2011")</f>
        <v xml:space="preserve"> G/TBT/N/BDI/508, G/TBT/N/KEN/1675, G/TBT/N/RWA/1057, G/TBT/N/TZA/1174, G/TBT/N/UGA/2011</v>
      </c>
      <c r="D32" s="6" t="s">
        <v>149</v>
      </c>
      <c r="E32" s="8" t="s">
        <v>251</v>
      </c>
      <c r="F32" s="8" t="s">
        <v>252</v>
      </c>
      <c r="G32" s="8" t="s">
        <v>253</v>
      </c>
      <c r="H32" s="6" t="s">
        <v>264</v>
      </c>
      <c r="I32" s="6" t="s">
        <v>218</v>
      </c>
      <c r="J32" s="6" t="s">
        <v>255</v>
      </c>
      <c r="K32" s="6" t="s">
        <v>120</v>
      </c>
      <c r="L32" s="6"/>
      <c r="M32" s="7">
        <v>45618</v>
      </c>
      <c r="N32" s="6" t="s">
        <v>24</v>
      </c>
      <c r="O32" s="8" t="s">
        <v>256</v>
      </c>
      <c r="P32" s="6" t="str">
        <f>HYPERLINK("https://docs.wto.org/imrd/directdoc.asp?DDFDocuments/t/G/TBTN24/BDI508.DOCX", "https://docs.wto.org/imrd/directdoc.asp?DDFDocuments/t/G/TBTN24/BDI508.DOCX")</f>
        <v>https://docs.wto.org/imrd/directdoc.asp?DDFDocuments/t/G/TBTN24/BDI508.DOCX</v>
      </c>
      <c r="Q32" s="6" t="str">
        <f>HYPERLINK("https://docs.wto.org/imrd/directdoc.asp?DDFDocuments/u/G/TBTN24/BDI508.DOCX", "https://docs.wto.org/imrd/directdoc.asp?DDFDocuments/u/G/TBTN24/BDI508.DOCX")</f>
        <v>https://docs.wto.org/imrd/directdoc.asp?DDFDocuments/u/G/TBTN24/BDI508.DOCX</v>
      </c>
      <c r="R32" s="6" t="str">
        <f>HYPERLINK("https://docs.wto.org/imrd/directdoc.asp?DDFDocuments/v/G/TBTN24/BDI508.DOCX", "https://docs.wto.org/imrd/directdoc.asp?DDFDocuments/v/G/TBTN24/BDI508.DOCX")</f>
        <v>https://docs.wto.org/imrd/directdoc.asp?DDFDocuments/v/G/TBTN24/BDI508.DOCX</v>
      </c>
    </row>
    <row r="33" spans="1:18" ht="90" x14ac:dyDescent="0.25">
      <c r="A33" s="2" t="s">
        <v>768</v>
      </c>
      <c r="B33" s="7">
        <v>45558</v>
      </c>
      <c r="C33" s="6" t="str">
        <f>HYPERLINK("https://eping.wto.org/en/Search?viewData= G/TBT/N/BDI/508, G/TBT/N/KEN/1675, G/TBT/N/RWA/1057, G/TBT/N/TZA/1174, G/TBT/N/UGA/2011"," G/TBT/N/BDI/508, G/TBT/N/KEN/1675, G/TBT/N/RWA/1057, G/TBT/N/TZA/1174, G/TBT/N/UGA/2011")</f>
        <v xml:space="preserve"> G/TBT/N/BDI/508, G/TBT/N/KEN/1675, G/TBT/N/RWA/1057, G/TBT/N/TZA/1174, G/TBT/N/UGA/2011</v>
      </c>
      <c r="D33" s="6" t="s">
        <v>148</v>
      </c>
      <c r="E33" s="8" t="s">
        <v>251</v>
      </c>
      <c r="F33" s="8" t="s">
        <v>252</v>
      </c>
      <c r="G33" s="8" t="s">
        <v>253</v>
      </c>
      <c r="H33" s="6" t="s">
        <v>265</v>
      </c>
      <c r="I33" s="6" t="s">
        <v>218</v>
      </c>
      <c r="J33" s="6" t="s">
        <v>255</v>
      </c>
      <c r="K33" s="6" t="s">
        <v>120</v>
      </c>
      <c r="L33" s="6"/>
      <c r="M33" s="7">
        <v>45618</v>
      </c>
      <c r="N33" s="6" t="s">
        <v>24</v>
      </c>
      <c r="O33" s="8" t="s">
        <v>256</v>
      </c>
      <c r="P33" s="6" t="str">
        <f>HYPERLINK("https://docs.wto.org/imrd/directdoc.asp?DDFDocuments/t/G/TBTN24/BDI508.DOCX", "https://docs.wto.org/imrd/directdoc.asp?DDFDocuments/t/G/TBTN24/BDI508.DOCX")</f>
        <v>https://docs.wto.org/imrd/directdoc.asp?DDFDocuments/t/G/TBTN24/BDI508.DOCX</v>
      </c>
      <c r="Q33" s="6" t="str">
        <f>HYPERLINK("https://docs.wto.org/imrd/directdoc.asp?DDFDocuments/u/G/TBTN24/BDI508.DOCX", "https://docs.wto.org/imrd/directdoc.asp?DDFDocuments/u/G/TBTN24/BDI508.DOCX")</f>
        <v>https://docs.wto.org/imrd/directdoc.asp?DDFDocuments/u/G/TBTN24/BDI508.DOCX</v>
      </c>
      <c r="R33" s="6" t="str">
        <f>HYPERLINK("https://docs.wto.org/imrd/directdoc.asp?DDFDocuments/v/G/TBTN24/BDI508.DOCX", "https://docs.wto.org/imrd/directdoc.asp?DDFDocuments/v/G/TBTN24/BDI508.DOCX")</f>
        <v>https://docs.wto.org/imrd/directdoc.asp?DDFDocuments/v/G/TBTN24/BDI508.DOCX</v>
      </c>
    </row>
    <row r="34" spans="1:18" ht="90" x14ac:dyDescent="0.25">
      <c r="A34" s="2" t="s">
        <v>768</v>
      </c>
      <c r="B34" s="7">
        <v>45558</v>
      </c>
      <c r="C34" s="6" t="str">
        <f>HYPERLINK("https://eping.wto.org/en/Search?viewData= G/TBT/N/BDI/508, G/TBT/N/KEN/1675, G/TBT/N/RWA/1057, G/TBT/N/TZA/1174, G/TBT/N/UGA/2011"," G/TBT/N/BDI/508, G/TBT/N/KEN/1675, G/TBT/N/RWA/1057, G/TBT/N/TZA/1174, G/TBT/N/UGA/2011")</f>
        <v xml:space="preserve"> G/TBT/N/BDI/508, G/TBT/N/KEN/1675, G/TBT/N/RWA/1057, G/TBT/N/TZA/1174, G/TBT/N/UGA/2011</v>
      </c>
      <c r="D34" s="6" t="s">
        <v>122</v>
      </c>
      <c r="E34" s="8" t="s">
        <v>251</v>
      </c>
      <c r="F34" s="8" t="s">
        <v>252</v>
      </c>
      <c r="G34" s="8" t="s">
        <v>253</v>
      </c>
      <c r="H34" s="6" t="s">
        <v>254</v>
      </c>
      <c r="I34" s="6" t="s">
        <v>218</v>
      </c>
      <c r="J34" s="6" t="s">
        <v>255</v>
      </c>
      <c r="K34" s="6" t="s">
        <v>120</v>
      </c>
      <c r="L34" s="6"/>
      <c r="M34" s="7">
        <v>45618</v>
      </c>
      <c r="N34" s="6" t="s">
        <v>24</v>
      </c>
      <c r="O34" s="8" t="s">
        <v>256</v>
      </c>
      <c r="P34" s="6" t="str">
        <f>HYPERLINK("https://docs.wto.org/imrd/directdoc.asp?DDFDocuments/t/G/TBTN24/BDI508.DOCX", "https://docs.wto.org/imrd/directdoc.asp?DDFDocuments/t/G/TBTN24/BDI508.DOCX")</f>
        <v>https://docs.wto.org/imrd/directdoc.asp?DDFDocuments/t/G/TBTN24/BDI508.DOCX</v>
      </c>
      <c r="Q34" s="6" t="str">
        <f>HYPERLINK("https://docs.wto.org/imrd/directdoc.asp?DDFDocuments/u/G/TBTN24/BDI508.DOCX", "https://docs.wto.org/imrd/directdoc.asp?DDFDocuments/u/G/TBTN24/BDI508.DOCX")</f>
        <v>https://docs.wto.org/imrd/directdoc.asp?DDFDocuments/u/G/TBTN24/BDI508.DOCX</v>
      </c>
      <c r="R34" s="6" t="str">
        <f>HYPERLINK("https://docs.wto.org/imrd/directdoc.asp?DDFDocuments/v/G/TBTN24/BDI508.DOCX", "https://docs.wto.org/imrd/directdoc.asp?DDFDocuments/v/G/TBTN24/BDI508.DOCX")</f>
        <v>https://docs.wto.org/imrd/directdoc.asp?DDFDocuments/v/G/TBTN24/BDI508.DOCX</v>
      </c>
    </row>
    <row r="35" spans="1:18" ht="60" x14ac:dyDescent="0.25">
      <c r="A35" s="2" t="s">
        <v>765</v>
      </c>
      <c r="B35" s="7">
        <v>45558</v>
      </c>
      <c r="C35" s="6" t="str">
        <f>HYPERLINK("https://eping.wto.org/en/Search?viewData= G/TBT/N/BDI/505, G/TBT/N/KEN/1672, G/TBT/N/RWA/1054, G/TBT/N/TZA/1171, G/TBT/N/UGA/2008"," G/TBT/N/BDI/505, G/TBT/N/KEN/1672, G/TBT/N/RWA/1054, G/TBT/N/TZA/1171, G/TBT/N/UGA/2008")</f>
        <v xml:space="preserve"> G/TBT/N/BDI/505, G/TBT/N/KEN/1672, G/TBT/N/RWA/1054, G/TBT/N/TZA/1171, G/TBT/N/UGA/2008</v>
      </c>
      <c r="D35" s="6" t="s">
        <v>148</v>
      </c>
      <c r="E35" s="8" t="s">
        <v>221</v>
      </c>
      <c r="F35" s="8" t="s">
        <v>222</v>
      </c>
      <c r="G35" s="8" t="s">
        <v>223</v>
      </c>
      <c r="H35" s="6" t="s">
        <v>224</v>
      </c>
      <c r="I35" s="6" t="s">
        <v>218</v>
      </c>
      <c r="J35" s="6" t="s">
        <v>225</v>
      </c>
      <c r="K35" s="6" t="s">
        <v>120</v>
      </c>
      <c r="L35" s="6"/>
      <c r="M35" s="7">
        <v>45618</v>
      </c>
      <c r="N35" s="6" t="s">
        <v>24</v>
      </c>
      <c r="O35" s="8" t="s">
        <v>226</v>
      </c>
      <c r="P35" s="6" t="str">
        <f>HYPERLINK("https://docs.wto.org/imrd/directdoc.asp?DDFDocuments/t/G/TBTN24/BDI505.DOCX", "https://docs.wto.org/imrd/directdoc.asp?DDFDocuments/t/G/TBTN24/BDI505.DOCX")</f>
        <v>https://docs.wto.org/imrd/directdoc.asp?DDFDocuments/t/G/TBTN24/BDI505.DOCX</v>
      </c>
      <c r="Q35" s="6" t="str">
        <f>HYPERLINK("https://docs.wto.org/imrd/directdoc.asp?DDFDocuments/u/G/TBTN24/BDI505.DOCX", "https://docs.wto.org/imrd/directdoc.asp?DDFDocuments/u/G/TBTN24/BDI505.DOCX")</f>
        <v>https://docs.wto.org/imrd/directdoc.asp?DDFDocuments/u/G/TBTN24/BDI505.DOCX</v>
      </c>
      <c r="R35" s="6" t="str">
        <f>HYPERLINK("https://docs.wto.org/imrd/directdoc.asp?DDFDocuments/v/G/TBTN24/BDI505.DOCX", "https://docs.wto.org/imrd/directdoc.asp?DDFDocuments/v/G/TBTN24/BDI505.DOCX")</f>
        <v>https://docs.wto.org/imrd/directdoc.asp?DDFDocuments/v/G/TBTN24/BDI505.DOCX</v>
      </c>
    </row>
    <row r="36" spans="1:18" ht="60" x14ac:dyDescent="0.25">
      <c r="A36" s="2" t="s">
        <v>765</v>
      </c>
      <c r="B36" s="7">
        <v>45558</v>
      </c>
      <c r="C36" s="6" t="str">
        <f>HYPERLINK("https://eping.wto.org/en/Search?viewData= G/TBT/N/BDI/505, G/TBT/N/KEN/1672, G/TBT/N/RWA/1054, G/TBT/N/TZA/1171, G/TBT/N/UGA/2008"," G/TBT/N/BDI/505, G/TBT/N/KEN/1672, G/TBT/N/RWA/1054, G/TBT/N/TZA/1171, G/TBT/N/UGA/2008")</f>
        <v xml:space="preserve"> G/TBT/N/BDI/505, G/TBT/N/KEN/1672, G/TBT/N/RWA/1054, G/TBT/N/TZA/1171, G/TBT/N/UGA/2008</v>
      </c>
      <c r="D36" s="6" t="s">
        <v>122</v>
      </c>
      <c r="E36" s="8" t="s">
        <v>221</v>
      </c>
      <c r="F36" s="8" t="s">
        <v>222</v>
      </c>
      <c r="G36" s="8" t="s">
        <v>223</v>
      </c>
      <c r="H36" s="6" t="s">
        <v>224</v>
      </c>
      <c r="I36" s="6" t="s">
        <v>218</v>
      </c>
      <c r="J36" s="6" t="s">
        <v>225</v>
      </c>
      <c r="K36" s="6" t="s">
        <v>120</v>
      </c>
      <c r="L36" s="6"/>
      <c r="M36" s="7">
        <v>45618</v>
      </c>
      <c r="N36" s="6" t="s">
        <v>24</v>
      </c>
      <c r="O36" s="8" t="s">
        <v>226</v>
      </c>
      <c r="P36" s="6" t="str">
        <f>HYPERLINK("https://docs.wto.org/imrd/directdoc.asp?DDFDocuments/t/G/TBTN24/BDI505.DOCX", "https://docs.wto.org/imrd/directdoc.asp?DDFDocuments/t/G/TBTN24/BDI505.DOCX")</f>
        <v>https://docs.wto.org/imrd/directdoc.asp?DDFDocuments/t/G/TBTN24/BDI505.DOCX</v>
      </c>
      <c r="Q36" s="6" t="str">
        <f>HYPERLINK("https://docs.wto.org/imrd/directdoc.asp?DDFDocuments/u/G/TBTN24/BDI505.DOCX", "https://docs.wto.org/imrd/directdoc.asp?DDFDocuments/u/G/TBTN24/BDI505.DOCX")</f>
        <v>https://docs.wto.org/imrd/directdoc.asp?DDFDocuments/u/G/TBTN24/BDI505.DOCX</v>
      </c>
      <c r="R36" s="6" t="str">
        <f>HYPERLINK("https://docs.wto.org/imrd/directdoc.asp?DDFDocuments/v/G/TBTN24/BDI505.DOCX", "https://docs.wto.org/imrd/directdoc.asp?DDFDocuments/v/G/TBTN24/BDI505.DOCX")</f>
        <v>https://docs.wto.org/imrd/directdoc.asp?DDFDocuments/v/G/TBTN24/BDI505.DOCX</v>
      </c>
    </row>
    <row r="37" spans="1:18" ht="60" x14ac:dyDescent="0.25">
      <c r="A37" s="2" t="s">
        <v>765</v>
      </c>
      <c r="B37" s="7">
        <v>45558</v>
      </c>
      <c r="C37" s="6" t="str">
        <f>HYPERLINK("https://eping.wto.org/en/Search?viewData= G/TBT/N/BDI/505, G/TBT/N/KEN/1672, G/TBT/N/RWA/1054, G/TBT/N/TZA/1171, G/TBT/N/UGA/2008"," G/TBT/N/BDI/505, G/TBT/N/KEN/1672, G/TBT/N/RWA/1054, G/TBT/N/TZA/1171, G/TBT/N/UGA/2008")</f>
        <v xml:space="preserve"> G/TBT/N/BDI/505, G/TBT/N/KEN/1672, G/TBT/N/RWA/1054, G/TBT/N/TZA/1171, G/TBT/N/UGA/2008</v>
      </c>
      <c r="D37" s="6" t="s">
        <v>155</v>
      </c>
      <c r="E37" s="8" t="s">
        <v>221</v>
      </c>
      <c r="F37" s="8" t="s">
        <v>222</v>
      </c>
      <c r="G37" s="8" t="s">
        <v>223</v>
      </c>
      <c r="H37" s="6" t="s">
        <v>224</v>
      </c>
      <c r="I37" s="6" t="s">
        <v>218</v>
      </c>
      <c r="J37" s="6" t="s">
        <v>225</v>
      </c>
      <c r="K37" s="6" t="s">
        <v>120</v>
      </c>
      <c r="L37" s="6"/>
      <c r="M37" s="7">
        <v>45618</v>
      </c>
      <c r="N37" s="6" t="s">
        <v>24</v>
      </c>
      <c r="O37" s="8" t="s">
        <v>226</v>
      </c>
      <c r="P37" s="6" t="str">
        <f>HYPERLINK("https://docs.wto.org/imrd/directdoc.asp?DDFDocuments/t/G/TBTN24/BDI505.DOCX", "https://docs.wto.org/imrd/directdoc.asp?DDFDocuments/t/G/TBTN24/BDI505.DOCX")</f>
        <v>https://docs.wto.org/imrd/directdoc.asp?DDFDocuments/t/G/TBTN24/BDI505.DOCX</v>
      </c>
      <c r="Q37" s="6" t="str">
        <f>HYPERLINK("https://docs.wto.org/imrd/directdoc.asp?DDFDocuments/u/G/TBTN24/BDI505.DOCX", "https://docs.wto.org/imrd/directdoc.asp?DDFDocuments/u/G/TBTN24/BDI505.DOCX")</f>
        <v>https://docs.wto.org/imrd/directdoc.asp?DDFDocuments/u/G/TBTN24/BDI505.DOCX</v>
      </c>
      <c r="R37" s="6" t="str">
        <f>HYPERLINK("https://docs.wto.org/imrd/directdoc.asp?DDFDocuments/v/G/TBTN24/BDI505.DOCX", "https://docs.wto.org/imrd/directdoc.asp?DDFDocuments/v/G/TBTN24/BDI505.DOCX")</f>
        <v>https://docs.wto.org/imrd/directdoc.asp?DDFDocuments/v/G/TBTN24/BDI505.DOCX</v>
      </c>
    </row>
    <row r="38" spans="1:18" ht="60" x14ac:dyDescent="0.25">
      <c r="A38" s="2" t="s">
        <v>713</v>
      </c>
      <c r="B38" s="7">
        <v>45558</v>
      </c>
      <c r="C38" s="6" t="str">
        <f>HYPERLINK("https://eping.wto.org/en/Search?viewData= G/TBT/N/BDI/505, G/TBT/N/KEN/1672, G/TBT/N/RWA/1054, G/TBT/N/TZA/1171, G/TBT/N/UGA/2008"," G/TBT/N/BDI/505, G/TBT/N/KEN/1672, G/TBT/N/RWA/1054, G/TBT/N/TZA/1171, G/TBT/N/UGA/2008")</f>
        <v xml:space="preserve"> G/TBT/N/BDI/505, G/TBT/N/KEN/1672, G/TBT/N/RWA/1054, G/TBT/N/TZA/1171, G/TBT/N/UGA/2008</v>
      </c>
      <c r="D38" s="6" t="s">
        <v>113</v>
      </c>
      <c r="E38" s="8" t="s">
        <v>221</v>
      </c>
      <c r="F38" s="8" t="s">
        <v>222</v>
      </c>
      <c r="G38" s="8" t="s">
        <v>223</v>
      </c>
      <c r="H38" s="6" t="s">
        <v>224</v>
      </c>
      <c r="I38" s="6" t="s">
        <v>218</v>
      </c>
      <c r="J38" s="6" t="s">
        <v>225</v>
      </c>
      <c r="K38" s="6" t="s">
        <v>120</v>
      </c>
      <c r="L38" s="6"/>
      <c r="M38" s="7">
        <v>45618</v>
      </c>
      <c r="N38" s="6" t="s">
        <v>24</v>
      </c>
      <c r="O38" s="8" t="s">
        <v>226</v>
      </c>
      <c r="P38" s="6" t="str">
        <f>HYPERLINK("https://docs.wto.org/imrd/directdoc.asp?DDFDocuments/t/G/TBTN24/BDI505.DOCX", "https://docs.wto.org/imrd/directdoc.asp?DDFDocuments/t/G/TBTN24/BDI505.DOCX")</f>
        <v>https://docs.wto.org/imrd/directdoc.asp?DDFDocuments/t/G/TBTN24/BDI505.DOCX</v>
      </c>
      <c r="Q38" s="6" t="str">
        <f>HYPERLINK("https://docs.wto.org/imrd/directdoc.asp?DDFDocuments/u/G/TBTN24/BDI505.DOCX", "https://docs.wto.org/imrd/directdoc.asp?DDFDocuments/u/G/TBTN24/BDI505.DOCX")</f>
        <v>https://docs.wto.org/imrd/directdoc.asp?DDFDocuments/u/G/TBTN24/BDI505.DOCX</v>
      </c>
      <c r="R38" s="6" t="str">
        <f>HYPERLINK("https://docs.wto.org/imrd/directdoc.asp?DDFDocuments/v/G/TBTN24/BDI505.DOCX", "https://docs.wto.org/imrd/directdoc.asp?DDFDocuments/v/G/TBTN24/BDI505.DOCX")</f>
        <v>https://docs.wto.org/imrd/directdoc.asp?DDFDocuments/v/G/TBTN24/BDI505.DOCX</v>
      </c>
    </row>
    <row r="39" spans="1:18" ht="60" x14ac:dyDescent="0.25">
      <c r="A39" s="2" t="s">
        <v>713</v>
      </c>
      <c r="B39" s="7">
        <v>45558</v>
      </c>
      <c r="C39" s="6" t="str">
        <f>HYPERLINK("https://eping.wto.org/en/Search?viewData= G/TBT/N/BDI/505, G/TBT/N/KEN/1672, G/TBT/N/RWA/1054, G/TBT/N/TZA/1171, G/TBT/N/UGA/2008"," G/TBT/N/BDI/505, G/TBT/N/KEN/1672, G/TBT/N/RWA/1054, G/TBT/N/TZA/1171, G/TBT/N/UGA/2008")</f>
        <v xml:space="preserve"> G/TBT/N/BDI/505, G/TBT/N/KEN/1672, G/TBT/N/RWA/1054, G/TBT/N/TZA/1171, G/TBT/N/UGA/2008</v>
      </c>
      <c r="D39" s="6" t="s">
        <v>149</v>
      </c>
      <c r="E39" s="8" t="s">
        <v>221</v>
      </c>
      <c r="F39" s="8" t="s">
        <v>222</v>
      </c>
      <c r="G39" s="8" t="s">
        <v>223</v>
      </c>
      <c r="H39" s="6" t="s">
        <v>224</v>
      </c>
      <c r="I39" s="6" t="s">
        <v>218</v>
      </c>
      <c r="J39" s="6" t="s">
        <v>225</v>
      </c>
      <c r="K39" s="6" t="s">
        <v>120</v>
      </c>
      <c r="L39" s="6"/>
      <c r="M39" s="7">
        <v>45618</v>
      </c>
      <c r="N39" s="6" t="s">
        <v>24</v>
      </c>
      <c r="O39" s="8" t="s">
        <v>226</v>
      </c>
      <c r="P39" s="6" t="str">
        <f>HYPERLINK("https://docs.wto.org/imrd/directdoc.asp?DDFDocuments/t/G/TBTN24/BDI505.DOCX", "https://docs.wto.org/imrd/directdoc.asp?DDFDocuments/t/G/TBTN24/BDI505.DOCX")</f>
        <v>https://docs.wto.org/imrd/directdoc.asp?DDFDocuments/t/G/TBTN24/BDI505.DOCX</v>
      </c>
      <c r="Q39" s="6" t="str">
        <f>HYPERLINK("https://docs.wto.org/imrd/directdoc.asp?DDFDocuments/u/G/TBTN24/BDI505.DOCX", "https://docs.wto.org/imrd/directdoc.asp?DDFDocuments/u/G/TBTN24/BDI505.DOCX")</f>
        <v>https://docs.wto.org/imrd/directdoc.asp?DDFDocuments/u/G/TBTN24/BDI505.DOCX</v>
      </c>
      <c r="R39" s="6" t="str">
        <f>HYPERLINK("https://docs.wto.org/imrd/directdoc.asp?DDFDocuments/v/G/TBTN24/BDI505.DOCX", "https://docs.wto.org/imrd/directdoc.asp?DDFDocuments/v/G/TBTN24/BDI505.DOCX")</f>
        <v>https://docs.wto.org/imrd/directdoc.asp?DDFDocuments/v/G/TBTN24/BDI505.DOCX</v>
      </c>
    </row>
    <row r="40" spans="1:18" ht="165" x14ac:dyDescent="0.25">
      <c r="A40" s="2" t="s">
        <v>706</v>
      </c>
      <c r="B40" s="7">
        <v>45558</v>
      </c>
      <c r="C40" s="6" t="str">
        <f>HYPERLINK("https://eping.wto.org/en/Search?viewData= G/TBT/N/BDI/501, G/TBT/N/KEN/1668, G/TBT/N/RWA/1050, G/TBT/N/TZA/1167, G/TBT/N/UGA/2004"," G/TBT/N/BDI/501, G/TBT/N/KEN/1668, G/TBT/N/RWA/1050, G/TBT/N/TZA/1167, G/TBT/N/UGA/2004")</f>
        <v xml:space="preserve"> G/TBT/N/BDI/501, G/TBT/N/KEN/1668, G/TBT/N/RWA/1050, G/TBT/N/TZA/1167, G/TBT/N/UGA/2004</v>
      </c>
      <c r="D40" s="6" t="s">
        <v>122</v>
      </c>
      <c r="E40" s="8" t="s">
        <v>208</v>
      </c>
      <c r="F40" s="8" t="s">
        <v>209</v>
      </c>
      <c r="G40" s="8" t="s">
        <v>210</v>
      </c>
      <c r="H40" s="6" t="s">
        <v>21</v>
      </c>
      <c r="I40" s="6" t="s">
        <v>211</v>
      </c>
      <c r="J40" s="6" t="s">
        <v>212</v>
      </c>
      <c r="K40" s="6" t="s">
        <v>21</v>
      </c>
      <c r="L40" s="6"/>
      <c r="M40" s="7">
        <v>45618</v>
      </c>
      <c r="N40" s="6" t="s">
        <v>24</v>
      </c>
      <c r="O40" s="8" t="s">
        <v>213</v>
      </c>
      <c r="P40" s="6" t="str">
        <f>HYPERLINK("https://docs.wto.org/imrd/directdoc.asp?DDFDocuments/t/G/TBTN24/BDI501.DOCX", "https://docs.wto.org/imrd/directdoc.asp?DDFDocuments/t/G/TBTN24/BDI501.DOCX")</f>
        <v>https://docs.wto.org/imrd/directdoc.asp?DDFDocuments/t/G/TBTN24/BDI501.DOCX</v>
      </c>
      <c r="Q40" s="6" t="str">
        <f>HYPERLINK("https://docs.wto.org/imrd/directdoc.asp?DDFDocuments/u/G/TBTN24/BDI501.DOCX", "https://docs.wto.org/imrd/directdoc.asp?DDFDocuments/u/G/TBTN24/BDI501.DOCX")</f>
        <v>https://docs.wto.org/imrd/directdoc.asp?DDFDocuments/u/G/TBTN24/BDI501.DOCX</v>
      </c>
      <c r="R40" s="6" t="str">
        <f>HYPERLINK("https://docs.wto.org/imrd/directdoc.asp?DDFDocuments/v/G/TBTN24/BDI501.DOCX", "https://docs.wto.org/imrd/directdoc.asp?DDFDocuments/v/G/TBTN24/BDI501.DOCX")</f>
        <v>https://docs.wto.org/imrd/directdoc.asp?DDFDocuments/v/G/TBTN24/BDI501.DOCX</v>
      </c>
    </row>
    <row r="41" spans="1:18" ht="165" x14ac:dyDescent="0.25">
      <c r="A41" s="2" t="s">
        <v>706</v>
      </c>
      <c r="B41" s="7">
        <v>45558</v>
      </c>
      <c r="C41" s="6" t="str">
        <f>HYPERLINK("https://eping.wto.org/en/Search?viewData= G/TBT/N/BDI/503, G/TBT/N/KEN/1670, G/TBT/N/RWA/1052, G/TBT/N/TZA/1169, G/TBT/N/UGA/2006"," G/TBT/N/BDI/503, G/TBT/N/KEN/1670, G/TBT/N/RWA/1052, G/TBT/N/TZA/1169, G/TBT/N/UGA/2006")</f>
        <v xml:space="preserve"> G/TBT/N/BDI/503, G/TBT/N/KEN/1670, G/TBT/N/RWA/1052, G/TBT/N/TZA/1169, G/TBT/N/UGA/2006</v>
      </c>
      <c r="D41" s="6" t="s">
        <v>122</v>
      </c>
      <c r="E41" s="8" t="s">
        <v>227</v>
      </c>
      <c r="F41" s="8" t="s">
        <v>228</v>
      </c>
      <c r="G41" s="8" t="s">
        <v>210</v>
      </c>
      <c r="H41" s="6" t="s">
        <v>21</v>
      </c>
      <c r="I41" s="6" t="s">
        <v>211</v>
      </c>
      <c r="J41" s="6" t="s">
        <v>212</v>
      </c>
      <c r="K41" s="6" t="s">
        <v>21</v>
      </c>
      <c r="L41" s="6"/>
      <c r="M41" s="7">
        <v>45618</v>
      </c>
      <c r="N41" s="6" t="s">
        <v>24</v>
      </c>
      <c r="O41" s="8" t="s">
        <v>229</v>
      </c>
      <c r="P41" s="6" t="str">
        <f>HYPERLINK("https://docs.wto.org/imrd/directdoc.asp?DDFDocuments/t/G/TBTN24/BDI503.DOCX", "https://docs.wto.org/imrd/directdoc.asp?DDFDocuments/t/G/TBTN24/BDI503.DOCX")</f>
        <v>https://docs.wto.org/imrd/directdoc.asp?DDFDocuments/t/G/TBTN24/BDI503.DOCX</v>
      </c>
      <c r="Q41" s="6" t="str">
        <f>HYPERLINK("https://docs.wto.org/imrd/directdoc.asp?DDFDocuments/u/G/TBTN24/BDI503.DOCX", "https://docs.wto.org/imrd/directdoc.asp?DDFDocuments/u/G/TBTN24/BDI503.DOCX")</f>
        <v>https://docs.wto.org/imrd/directdoc.asp?DDFDocuments/u/G/TBTN24/BDI503.DOCX</v>
      </c>
      <c r="R41" s="6" t="str">
        <f>HYPERLINK("https://docs.wto.org/imrd/directdoc.asp?DDFDocuments/v/G/TBTN24/BDI503.DOCX", "https://docs.wto.org/imrd/directdoc.asp?DDFDocuments/v/G/TBTN24/BDI503.DOCX")</f>
        <v>https://docs.wto.org/imrd/directdoc.asp?DDFDocuments/v/G/TBTN24/BDI503.DOCX</v>
      </c>
    </row>
    <row r="42" spans="1:18" ht="165" x14ac:dyDescent="0.25">
      <c r="A42" s="2" t="s">
        <v>706</v>
      </c>
      <c r="B42" s="7">
        <v>45558</v>
      </c>
      <c r="C42" s="6" t="str">
        <f>HYPERLINK("https://eping.wto.org/en/Search?viewData= G/TBT/N/BDI/503, G/TBT/N/KEN/1670, G/TBT/N/RWA/1052, G/TBT/N/TZA/1169, G/TBT/N/UGA/2006"," G/TBT/N/BDI/503, G/TBT/N/KEN/1670, G/TBT/N/RWA/1052, G/TBT/N/TZA/1169, G/TBT/N/UGA/2006")</f>
        <v xml:space="preserve"> G/TBT/N/BDI/503, G/TBT/N/KEN/1670, G/TBT/N/RWA/1052, G/TBT/N/TZA/1169, G/TBT/N/UGA/2006</v>
      </c>
      <c r="D42" s="6" t="s">
        <v>148</v>
      </c>
      <c r="E42" s="8" t="s">
        <v>227</v>
      </c>
      <c r="F42" s="8" t="s">
        <v>228</v>
      </c>
      <c r="G42" s="8" t="s">
        <v>210</v>
      </c>
      <c r="H42" s="6" t="s">
        <v>21</v>
      </c>
      <c r="I42" s="6" t="s">
        <v>211</v>
      </c>
      <c r="J42" s="6" t="s">
        <v>212</v>
      </c>
      <c r="K42" s="6" t="s">
        <v>21</v>
      </c>
      <c r="L42" s="6"/>
      <c r="M42" s="7">
        <v>45618</v>
      </c>
      <c r="N42" s="6" t="s">
        <v>24</v>
      </c>
      <c r="O42" s="8" t="s">
        <v>229</v>
      </c>
      <c r="P42" s="6" t="str">
        <f>HYPERLINK("https://docs.wto.org/imrd/directdoc.asp?DDFDocuments/t/G/TBTN24/BDI503.DOCX", "https://docs.wto.org/imrd/directdoc.asp?DDFDocuments/t/G/TBTN24/BDI503.DOCX")</f>
        <v>https://docs.wto.org/imrd/directdoc.asp?DDFDocuments/t/G/TBTN24/BDI503.DOCX</v>
      </c>
      <c r="Q42" s="6" t="str">
        <f>HYPERLINK("https://docs.wto.org/imrd/directdoc.asp?DDFDocuments/u/G/TBTN24/BDI503.DOCX", "https://docs.wto.org/imrd/directdoc.asp?DDFDocuments/u/G/TBTN24/BDI503.DOCX")</f>
        <v>https://docs.wto.org/imrd/directdoc.asp?DDFDocuments/u/G/TBTN24/BDI503.DOCX</v>
      </c>
      <c r="R42" s="6" t="str">
        <f>HYPERLINK("https://docs.wto.org/imrd/directdoc.asp?DDFDocuments/v/G/TBTN24/BDI503.DOCX", "https://docs.wto.org/imrd/directdoc.asp?DDFDocuments/v/G/TBTN24/BDI503.DOCX")</f>
        <v>https://docs.wto.org/imrd/directdoc.asp?DDFDocuments/v/G/TBTN24/BDI503.DOCX</v>
      </c>
    </row>
    <row r="43" spans="1:18" ht="165" x14ac:dyDescent="0.25">
      <c r="A43" s="2" t="s">
        <v>706</v>
      </c>
      <c r="B43" s="7">
        <v>45558</v>
      </c>
      <c r="C43" s="6" t="str">
        <f>HYPERLINK("https://eping.wto.org/en/Search?viewData= G/TBT/N/BDI/500, G/TBT/N/KEN/1667, G/TBT/N/RWA/1049, G/TBT/N/TZA/1166, G/TBT/N/UGA/2003"," G/TBT/N/BDI/500, G/TBT/N/KEN/1667, G/TBT/N/RWA/1049, G/TBT/N/TZA/1166, G/TBT/N/UGA/2003")</f>
        <v xml:space="preserve"> G/TBT/N/BDI/500, G/TBT/N/KEN/1667, G/TBT/N/RWA/1049, G/TBT/N/TZA/1166, G/TBT/N/UGA/2003</v>
      </c>
      <c r="D43" s="6" t="s">
        <v>122</v>
      </c>
      <c r="E43" s="8" t="s">
        <v>230</v>
      </c>
      <c r="F43" s="8" t="s">
        <v>231</v>
      </c>
      <c r="G43" s="8" t="s">
        <v>210</v>
      </c>
      <c r="H43" s="6" t="s">
        <v>21</v>
      </c>
      <c r="I43" s="6" t="s">
        <v>211</v>
      </c>
      <c r="J43" s="6" t="s">
        <v>212</v>
      </c>
      <c r="K43" s="6" t="s">
        <v>21</v>
      </c>
      <c r="L43" s="6"/>
      <c r="M43" s="7">
        <v>45618</v>
      </c>
      <c r="N43" s="6" t="s">
        <v>24</v>
      </c>
      <c r="O43" s="8" t="s">
        <v>232</v>
      </c>
      <c r="P43" s="6" t="str">
        <f>HYPERLINK("https://docs.wto.org/imrd/directdoc.asp?DDFDocuments/t/G/TBTN24/BDI500.DOCX", "https://docs.wto.org/imrd/directdoc.asp?DDFDocuments/t/G/TBTN24/BDI500.DOCX")</f>
        <v>https://docs.wto.org/imrd/directdoc.asp?DDFDocuments/t/G/TBTN24/BDI500.DOCX</v>
      </c>
      <c r="Q43" s="6" t="str">
        <f>HYPERLINK("https://docs.wto.org/imrd/directdoc.asp?DDFDocuments/u/G/TBTN24/BDI500.DOCX", "https://docs.wto.org/imrd/directdoc.asp?DDFDocuments/u/G/TBTN24/BDI500.DOCX")</f>
        <v>https://docs.wto.org/imrd/directdoc.asp?DDFDocuments/u/G/TBTN24/BDI500.DOCX</v>
      </c>
      <c r="R43" s="6" t="str">
        <f>HYPERLINK("https://docs.wto.org/imrd/directdoc.asp?DDFDocuments/v/G/TBTN24/BDI500.DOCX", "https://docs.wto.org/imrd/directdoc.asp?DDFDocuments/v/G/TBTN24/BDI500.DOCX")</f>
        <v>https://docs.wto.org/imrd/directdoc.asp?DDFDocuments/v/G/TBTN24/BDI500.DOCX</v>
      </c>
    </row>
    <row r="44" spans="1:18" ht="165" x14ac:dyDescent="0.25">
      <c r="A44" s="2" t="s">
        <v>706</v>
      </c>
      <c r="B44" s="7">
        <v>45558</v>
      </c>
      <c r="C44" s="6" t="str">
        <f>HYPERLINK("https://eping.wto.org/en/Search?viewData= G/TBT/N/BDI/500, G/TBT/N/KEN/1667, G/TBT/N/RWA/1049, G/TBT/N/TZA/1166, G/TBT/N/UGA/2003"," G/TBT/N/BDI/500, G/TBT/N/KEN/1667, G/TBT/N/RWA/1049, G/TBT/N/TZA/1166, G/TBT/N/UGA/2003")</f>
        <v xml:space="preserve"> G/TBT/N/BDI/500, G/TBT/N/KEN/1667, G/TBT/N/RWA/1049, G/TBT/N/TZA/1166, G/TBT/N/UGA/2003</v>
      </c>
      <c r="D44" s="6" t="s">
        <v>148</v>
      </c>
      <c r="E44" s="8" t="s">
        <v>230</v>
      </c>
      <c r="F44" s="8" t="s">
        <v>231</v>
      </c>
      <c r="G44" s="8" t="s">
        <v>210</v>
      </c>
      <c r="H44" s="6" t="s">
        <v>21</v>
      </c>
      <c r="I44" s="6" t="s">
        <v>211</v>
      </c>
      <c r="J44" s="6" t="s">
        <v>212</v>
      </c>
      <c r="K44" s="6" t="s">
        <v>21</v>
      </c>
      <c r="L44" s="6"/>
      <c r="M44" s="7">
        <v>45618</v>
      </c>
      <c r="N44" s="6" t="s">
        <v>24</v>
      </c>
      <c r="O44" s="8" t="s">
        <v>232</v>
      </c>
      <c r="P44" s="6" t="str">
        <f>HYPERLINK("https://docs.wto.org/imrd/directdoc.asp?DDFDocuments/t/G/TBTN24/BDI500.DOCX", "https://docs.wto.org/imrd/directdoc.asp?DDFDocuments/t/G/TBTN24/BDI500.DOCX")</f>
        <v>https://docs.wto.org/imrd/directdoc.asp?DDFDocuments/t/G/TBTN24/BDI500.DOCX</v>
      </c>
      <c r="Q44" s="6" t="str">
        <f>HYPERLINK("https://docs.wto.org/imrd/directdoc.asp?DDFDocuments/u/G/TBTN24/BDI500.DOCX", "https://docs.wto.org/imrd/directdoc.asp?DDFDocuments/u/G/TBTN24/BDI500.DOCX")</f>
        <v>https://docs.wto.org/imrd/directdoc.asp?DDFDocuments/u/G/TBTN24/BDI500.DOCX</v>
      </c>
      <c r="R44" s="6" t="str">
        <f>HYPERLINK("https://docs.wto.org/imrd/directdoc.asp?DDFDocuments/v/G/TBTN24/BDI500.DOCX", "https://docs.wto.org/imrd/directdoc.asp?DDFDocuments/v/G/TBTN24/BDI500.DOCX")</f>
        <v>https://docs.wto.org/imrd/directdoc.asp?DDFDocuments/v/G/TBTN24/BDI500.DOCX</v>
      </c>
    </row>
    <row r="45" spans="1:18" ht="165" x14ac:dyDescent="0.25">
      <c r="A45" s="2" t="s">
        <v>706</v>
      </c>
      <c r="B45" s="7">
        <v>45558</v>
      </c>
      <c r="C45" s="6" t="str">
        <f>HYPERLINK("https://eping.wto.org/en/Search?viewData= G/TBT/N/BDI/500, G/TBT/N/KEN/1667, G/TBT/N/RWA/1049, G/TBT/N/TZA/1166, G/TBT/N/UGA/2003"," G/TBT/N/BDI/500, G/TBT/N/KEN/1667, G/TBT/N/RWA/1049, G/TBT/N/TZA/1166, G/TBT/N/UGA/2003")</f>
        <v xml:space="preserve"> G/TBT/N/BDI/500, G/TBT/N/KEN/1667, G/TBT/N/RWA/1049, G/TBT/N/TZA/1166, G/TBT/N/UGA/2003</v>
      </c>
      <c r="D45" s="6" t="s">
        <v>113</v>
      </c>
      <c r="E45" s="8" t="s">
        <v>230</v>
      </c>
      <c r="F45" s="8" t="s">
        <v>231</v>
      </c>
      <c r="G45" s="8" t="s">
        <v>210</v>
      </c>
      <c r="H45" s="6" t="s">
        <v>21</v>
      </c>
      <c r="I45" s="6" t="s">
        <v>211</v>
      </c>
      <c r="J45" s="6" t="s">
        <v>212</v>
      </c>
      <c r="K45" s="6" t="s">
        <v>21</v>
      </c>
      <c r="L45" s="6"/>
      <c r="M45" s="7">
        <v>45618</v>
      </c>
      <c r="N45" s="6" t="s">
        <v>24</v>
      </c>
      <c r="O45" s="8" t="s">
        <v>232</v>
      </c>
      <c r="P45" s="6" t="str">
        <f>HYPERLINK("https://docs.wto.org/imrd/directdoc.asp?DDFDocuments/t/G/TBTN24/BDI500.DOCX", "https://docs.wto.org/imrd/directdoc.asp?DDFDocuments/t/G/TBTN24/BDI500.DOCX")</f>
        <v>https://docs.wto.org/imrd/directdoc.asp?DDFDocuments/t/G/TBTN24/BDI500.DOCX</v>
      </c>
      <c r="Q45" s="6" t="str">
        <f>HYPERLINK("https://docs.wto.org/imrd/directdoc.asp?DDFDocuments/u/G/TBTN24/BDI500.DOCX", "https://docs.wto.org/imrd/directdoc.asp?DDFDocuments/u/G/TBTN24/BDI500.DOCX")</f>
        <v>https://docs.wto.org/imrd/directdoc.asp?DDFDocuments/u/G/TBTN24/BDI500.DOCX</v>
      </c>
      <c r="R45" s="6" t="str">
        <f>HYPERLINK("https://docs.wto.org/imrd/directdoc.asp?DDFDocuments/v/G/TBTN24/BDI500.DOCX", "https://docs.wto.org/imrd/directdoc.asp?DDFDocuments/v/G/TBTN24/BDI500.DOCX")</f>
        <v>https://docs.wto.org/imrd/directdoc.asp?DDFDocuments/v/G/TBTN24/BDI500.DOCX</v>
      </c>
    </row>
    <row r="46" spans="1:18" ht="165" x14ac:dyDescent="0.25">
      <c r="A46" s="2" t="s">
        <v>706</v>
      </c>
      <c r="B46" s="7">
        <v>45558</v>
      </c>
      <c r="C46" s="6" t="str">
        <f>HYPERLINK("https://eping.wto.org/en/Search?viewData= G/TBT/N/BDI/502, G/TBT/N/KEN/1669, G/TBT/N/RWA/1051, G/TBT/N/TZA/1168, G/TBT/N/UGA/2005"," G/TBT/N/BDI/502, G/TBT/N/KEN/1669, G/TBT/N/RWA/1051, G/TBT/N/TZA/1168, G/TBT/N/UGA/2005")</f>
        <v xml:space="preserve"> G/TBT/N/BDI/502, G/TBT/N/KEN/1669, G/TBT/N/RWA/1051, G/TBT/N/TZA/1168, G/TBT/N/UGA/2005</v>
      </c>
      <c r="D46" s="6" t="s">
        <v>149</v>
      </c>
      <c r="E46" s="8" t="s">
        <v>233</v>
      </c>
      <c r="F46" s="8" t="s">
        <v>234</v>
      </c>
      <c r="G46" s="8" t="s">
        <v>210</v>
      </c>
      <c r="H46" s="6" t="s">
        <v>21</v>
      </c>
      <c r="I46" s="6" t="s">
        <v>211</v>
      </c>
      <c r="J46" s="6" t="s">
        <v>212</v>
      </c>
      <c r="K46" s="6" t="s">
        <v>21</v>
      </c>
      <c r="L46" s="6"/>
      <c r="M46" s="7">
        <v>45618</v>
      </c>
      <c r="N46" s="6" t="s">
        <v>24</v>
      </c>
      <c r="O46" s="8" t="s">
        <v>235</v>
      </c>
      <c r="P46" s="6" t="str">
        <f>HYPERLINK("https://docs.wto.org/imrd/directdoc.asp?DDFDocuments/t/G/TBTN24/BDI502.DOCX", "https://docs.wto.org/imrd/directdoc.asp?DDFDocuments/t/G/TBTN24/BDI502.DOCX")</f>
        <v>https://docs.wto.org/imrd/directdoc.asp?DDFDocuments/t/G/TBTN24/BDI502.DOCX</v>
      </c>
      <c r="Q46" s="6" t="str">
        <f>HYPERLINK("https://docs.wto.org/imrd/directdoc.asp?DDFDocuments/u/G/TBTN24/BDI502.DOCX", "https://docs.wto.org/imrd/directdoc.asp?DDFDocuments/u/G/TBTN24/BDI502.DOCX")</f>
        <v>https://docs.wto.org/imrd/directdoc.asp?DDFDocuments/u/G/TBTN24/BDI502.DOCX</v>
      </c>
      <c r="R46" s="6" t="str">
        <f>HYPERLINK("https://docs.wto.org/imrd/directdoc.asp?DDFDocuments/v/G/TBTN24/BDI502.DOCX", "https://docs.wto.org/imrd/directdoc.asp?DDFDocuments/v/G/TBTN24/BDI502.DOCX")</f>
        <v>https://docs.wto.org/imrd/directdoc.asp?DDFDocuments/v/G/TBTN24/BDI502.DOCX</v>
      </c>
    </row>
    <row r="47" spans="1:18" ht="165" x14ac:dyDescent="0.25">
      <c r="A47" s="2" t="s">
        <v>706</v>
      </c>
      <c r="B47" s="7">
        <v>45558</v>
      </c>
      <c r="C47" s="6" t="str">
        <f>HYPERLINK("https://eping.wto.org/en/Search?viewData= G/TBT/N/BDI/503, G/TBT/N/KEN/1670, G/TBT/N/RWA/1052, G/TBT/N/TZA/1169, G/TBT/N/UGA/2006"," G/TBT/N/BDI/503, G/TBT/N/KEN/1670, G/TBT/N/RWA/1052, G/TBT/N/TZA/1169, G/TBT/N/UGA/2006")</f>
        <v xml:space="preserve"> G/TBT/N/BDI/503, G/TBT/N/KEN/1670, G/TBT/N/RWA/1052, G/TBT/N/TZA/1169, G/TBT/N/UGA/2006</v>
      </c>
      <c r="D47" s="6" t="s">
        <v>113</v>
      </c>
      <c r="E47" s="8" t="s">
        <v>227</v>
      </c>
      <c r="F47" s="8" t="s">
        <v>228</v>
      </c>
      <c r="G47" s="8" t="s">
        <v>210</v>
      </c>
      <c r="H47" s="6" t="s">
        <v>21</v>
      </c>
      <c r="I47" s="6" t="s">
        <v>211</v>
      </c>
      <c r="J47" s="6" t="s">
        <v>212</v>
      </c>
      <c r="K47" s="6" t="s">
        <v>21</v>
      </c>
      <c r="L47" s="6"/>
      <c r="M47" s="7">
        <v>45618</v>
      </c>
      <c r="N47" s="6" t="s">
        <v>24</v>
      </c>
      <c r="O47" s="8" t="s">
        <v>229</v>
      </c>
      <c r="P47" s="6" t="str">
        <f>HYPERLINK("https://docs.wto.org/imrd/directdoc.asp?DDFDocuments/t/G/TBTN24/BDI503.DOCX", "https://docs.wto.org/imrd/directdoc.asp?DDFDocuments/t/G/TBTN24/BDI503.DOCX")</f>
        <v>https://docs.wto.org/imrd/directdoc.asp?DDFDocuments/t/G/TBTN24/BDI503.DOCX</v>
      </c>
      <c r="Q47" s="6" t="str">
        <f>HYPERLINK("https://docs.wto.org/imrd/directdoc.asp?DDFDocuments/u/G/TBTN24/BDI503.DOCX", "https://docs.wto.org/imrd/directdoc.asp?DDFDocuments/u/G/TBTN24/BDI503.DOCX")</f>
        <v>https://docs.wto.org/imrd/directdoc.asp?DDFDocuments/u/G/TBTN24/BDI503.DOCX</v>
      </c>
      <c r="R47" s="6" t="str">
        <f>HYPERLINK("https://docs.wto.org/imrd/directdoc.asp?DDFDocuments/v/G/TBTN24/BDI503.DOCX", "https://docs.wto.org/imrd/directdoc.asp?DDFDocuments/v/G/TBTN24/BDI503.DOCX")</f>
        <v>https://docs.wto.org/imrd/directdoc.asp?DDFDocuments/v/G/TBTN24/BDI503.DOCX</v>
      </c>
    </row>
    <row r="48" spans="1:18" ht="165" x14ac:dyDescent="0.25">
      <c r="A48" s="2" t="s">
        <v>706</v>
      </c>
      <c r="B48" s="7">
        <v>45558</v>
      </c>
      <c r="C48" s="6" t="str">
        <f>HYPERLINK("https://eping.wto.org/en/Search?viewData= G/TBT/N/BDI/504, G/TBT/N/KEN/1671, G/TBT/N/RWA/1053, G/TBT/N/TZA/1170, G/TBT/N/UGA/2007"," G/TBT/N/BDI/504, G/TBT/N/KEN/1671, G/TBT/N/RWA/1053, G/TBT/N/TZA/1170, G/TBT/N/UGA/2007")</f>
        <v xml:space="preserve"> G/TBT/N/BDI/504, G/TBT/N/KEN/1671, G/TBT/N/RWA/1053, G/TBT/N/TZA/1170, G/TBT/N/UGA/2007</v>
      </c>
      <c r="D48" s="6" t="s">
        <v>155</v>
      </c>
      <c r="E48" s="8" t="s">
        <v>243</v>
      </c>
      <c r="F48" s="8" t="s">
        <v>244</v>
      </c>
      <c r="G48" s="8" t="s">
        <v>210</v>
      </c>
      <c r="H48" s="6" t="s">
        <v>21</v>
      </c>
      <c r="I48" s="6" t="s">
        <v>211</v>
      </c>
      <c r="J48" s="6" t="s">
        <v>212</v>
      </c>
      <c r="K48" s="6" t="s">
        <v>21</v>
      </c>
      <c r="L48" s="6"/>
      <c r="M48" s="7">
        <v>45618</v>
      </c>
      <c r="N48" s="6" t="s">
        <v>24</v>
      </c>
      <c r="O48" s="8" t="s">
        <v>245</v>
      </c>
      <c r="P48" s="6" t="str">
        <f>HYPERLINK("https://docs.wto.org/imrd/directdoc.asp?DDFDocuments/t/G/TBTN24/BDI504.DOCX", "https://docs.wto.org/imrd/directdoc.asp?DDFDocuments/t/G/TBTN24/BDI504.DOCX")</f>
        <v>https://docs.wto.org/imrd/directdoc.asp?DDFDocuments/t/G/TBTN24/BDI504.DOCX</v>
      </c>
      <c r="Q48" s="6" t="str">
        <f>HYPERLINK("https://docs.wto.org/imrd/directdoc.asp?DDFDocuments/u/G/TBTN24/BDI504.DOCX", "https://docs.wto.org/imrd/directdoc.asp?DDFDocuments/u/G/TBTN24/BDI504.DOCX")</f>
        <v>https://docs.wto.org/imrd/directdoc.asp?DDFDocuments/u/G/TBTN24/BDI504.DOCX</v>
      </c>
      <c r="R48" s="6" t="str">
        <f>HYPERLINK("https://docs.wto.org/imrd/directdoc.asp?DDFDocuments/v/G/TBTN24/BDI504.DOCX", "https://docs.wto.org/imrd/directdoc.asp?DDFDocuments/v/G/TBTN24/BDI504.DOCX")</f>
        <v>https://docs.wto.org/imrd/directdoc.asp?DDFDocuments/v/G/TBTN24/BDI504.DOCX</v>
      </c>
    </row>
    <row r="49" spans="1:18" ht="165" x14ac:dyDescent="0.25">
      <c r="A49" s="2" t="s">
        <v>706</v>
      </c>
      <c r="B49" s="7">
        <v>45558</v>
      </c>
      <c r="C49" s="6" t="str">
        <f>HYPERLINK("https://eping.wto.org/en/Search?viewData= G/TBT/N/BDI/503, G/TBT/N/KEN/1670, G/TBT/N/RWA/1052, G/TBT/N/TZA/1169, G/TBT/N/UGA/2006"," G/TBT/N/BDI/503, G/TBT/N/KEN/1670, G/TBT/N/RWA/1052, G/TBT/N/TZA/1169, G/TBT/N/UGA/2006")</f>
        <v xml:space="preserve"> G/TBT/N/BDI/503, G/TBT/N/KEN/1670, G/TBT/N/RWA/1052, G/TBT/N/TZA/1169, G/TBT/N/UGA/2006</v>
      </c>
      <c r="D49" s="6" t="s">
        <v>155</v>
      </c>
      <c r="E49" s="8" t="s">
        <v>227</v>
      </c>
      <c r="F49" s="8" t="s">
        <v>228</v>
      </c>
      <c r="G49" s="8" t="s">
        <v>210</v>
      </c>
      <c r="H49" s="6" t="s">
        <v>21</v>
      </c>
      <c r="I49" s="6" t="s">
        <v>211</v>
      </c>
      <c r="J49" s="6" t="s">
        <v>212</v>
      </c>
      <c r="K49" s="6" t="s">
        <v>21</v>
      </c>
      <c r="L49" s="6"/>
      <c r="M49" s="7">
        <v>45618</v>
      </c>
      <c r="N49" s="6" t="s">
        <v>24</v>
      </c>
      <c r="O49" s="8" t="s">
        <v>229</v>
      </c>
      <c r="P49" s="6" t="str">
        <f>HYPERLINK("https://docs.wto.org/imrd/directdoc.asp?DDFDocuments/t/G/TBTN24/BDI503.DOCX", "https://docs.wto.org/imrd/directdoc.asp?DDFDocuments/t/G/TBTN24/BDI503.DOCX")</f>
        <v>https://docs.wto.org/imrd/directdoc.asp?DDFDocuments/t/G/TBTN24/BDI503.DOCX</v>
      </c>
      <c r="Q49" s="6" t="str">
        <f>HYPERLINK("https://docs.wto.org/imrd/directdoc.asp?DDFDocuments/u/G/TBTN24/BDI503.DOCX", "https://docs.wto.org/imrd/directdoc.asp?DDFDocuments/u/G/TBTN24/BDI503.DOCX")</f>
        <v>https://docs.wto.org/imrd/directdoc.asp?DDFDocuments/u/G/TBTN24/BDI503.DOCX</v>
      </c>
      <c r="R49" s="6" t="str">
        <f>HYPERLINK("https://docs.wto.org/imrd/directdoc.asp?DDFDocuments/v/G/TBTN24/BDI503.DOCX", "https://docs.wto.org/imrd/directdoc.asp?DDFDocuments/v/G/TBTN24/BDI503.DOCX")</f>
        <v>https://docs.wto.org/imrd/directdoc.asp?DDFDocuments/v/G/TBTN24/BDI503.DOCX</v>
      </c>
    </row>
    <row r="50" spans="1:18" ht="165" x14ac:dyDescent="0.25">
      <c r="A50" s="2" t="s">
        <v>706</v>
      </c>
      <c r="B50" s="7">
        <v>45558</v>
      </c>
      <c r="C50" s="6" t="str">
        <f>HYPERLINK("https://eping.wto.org/en/Search?viewData= G/TBT/N/BDI/501, G/TBT/N/KEN/1668, G/TBT/N/RWA/1050, G/TBT/N/TZA/1167, G/TBT/N/UGA/2004"," G/TBT/N/BDI/501, G/TBT/N/KEN/1668, G/TBT/N/RWA/1050, G/TBT/N/TZA/1167, G/TBT/N/UGA/2004")</f>
        <v xml:space="preserve"> G/TBT/N/BDI/501, G/TBT/N/KEN/1668, G/TBT/N/RWA/1050, G/TBT/N/TZA/1167, G/TBT/N/UGA/2004</v>
      </c>
      <c r="D50" s="6" t="s">
        <v>148</v>
      </c>
      <c r="E50" s="8" t="s">
        <v>208</v>
      </c>
      <c r="F50" s="8" t="s">
        <v>209</v>
      </c>
      <c r="G50" s="8" t="s">
        <v>210</v>
      </c>
      <c r="H50" s="6" t="s">
        <v>21</v>
      </c>
      <c r="I50" s="6" t="s">
        <v>211</v>
      </c>
      <c r="J50" s="6" t="s">
        <v>212</v>
      </c>
      <c r="K50" s="6" t="s">
        <v>21</v>
      </c>
      <c r="L50" s="6"/>
      <c r="M50" s="7">
        <v>45618</v>
      </c>
      <c r="N50" s="6" t="s">
        <v>24</v>
      </c>
      <c r="O50" s="8" t="s">
        <v>213</v>
      </c>
      <c r="P50" s="6" t="str">
        <f>HYPERLINK("https://docs.wto.org/imrd/directdoc.asp?DDFDocuments/t/G/TBTN24/BDI501.DOCX", "https://docs.wto.org/imrd/directdoc.asp?DDFDocuments/t/G/TBTN24/BDI501.DOCX")</f>
        <v>https://docs.wto.org/imrd/directdoc.asp?DDFDocuments/t/G/TBTN24/BDI501.DOCX</v>
      </c>
      <c r="Q50" s="6" t="str">
        <f>HYPERLINK("https://docs.wto.org/imrd/directdoc.asp?DDFDocuments/u/G/TBTN24/BDI501.DOCX", "https://docs.wto.org/imrd/directdoc.asp?DDFDocuments/u/G/TBTN24/BDI501.DOCX")</f>
        <v>https://docs.wto.org/imrd/directdoc.asp?DDFDocuments/u/G/TBTN24/BDI501.DOCX</v>
      </c>
      <c r="R50" s="6" t="str">
        <f>HYPERLINK("https://docs.wto.org/imrd/directdoc.asp?DDFDocuments/v/G/TBTN24/BDI501.DOCX", "https://docs.wto.org/imrd/directdoc.asp?DDFDocuments/v/G/TBTN24/BDI501.DOCX")</f>
        <v>https://docs.wto.org/imrd/directdoc.asp?DDFDocuments/v/G/TBTN24/BDI501.DOCX</v>
      </c>
    </row>
    <row r="51" spans="1:18" ht="165" x14ac:dyDescent="0.25">
      <c r="A51" s="2" t="s">
        <v>706</v>
      </c>
      <c r="B51" s="7">
        <v>45558</v>
      </c>
      <c r="C51" s="6" t="str">
        <f>HYPERLINK("https://eping.wto.org/en/Search?viewData= G/TBT/N/BDI/504, G/TBT/N/KEN/1671, G/TBT/N/RWA/1053, G/TBT/N/TZA/1170, G/TBT/N/UGA/2007"," G/TBT/N/BDI/504, G/TBT/N/KEN/1671, G/TBT/N/RWA/1053, G/TBT/N/TZA/1170, G/TBT/N/UGA/2007")</f>
        <v xml:space="preserve"> G/TBT/N/BDI/504, G/TBT/N/KEN/1671, G/TBT/N/RWA/1053, G/TBT/N/TZA/1170, G/TBT/N/UGA/2007</v>
      </c>
      <c r="D51" s="6" t="s">
        <v>149</v>
      </c>
      <c r="E51" s="8" t="s">
        <v>243</v>
      </c>
      <c r="F51" s="8" t="s">
        <v>244</v>
      </c>
      <c r="G51" s="8" t="s">
        <v>210</v>
      </c>
      <c r="H51" s="6" t="s">
        <v>21</v>
      </c>
      <c r="I51" s="6" t="s">
        <v>211</v>
      </c>
      <c r="J51" s="6" t="s">
        <v>212</v>
      </c>
      <c r="K51" s="6" t="s">
        <v>21</v>
      </c>
      <c r="L51" s="6"/>
      <c r="M51" s="7">
        <v>45618</v>
      </c>
      <c r="N51" s="6" t="s">
        <v>24</v>
      </c>
      <c r="O51" s="8" t="s">
        <v>245</v>
      </c>
      <c r="P51" s="6" t="str">
        <f>HYPERLINK("https://docs.wto.org/imrd/directdoc.asp?DDFDocuments/t/G/TBTN24/BDI504.DOCX", "https://docs.wto.org/imrd/directdoc.asp?DDFDocuments/t/G/TBTN24/BDI504.DOCX")</f>
        <v>https://docs.wto.org/imrd/directdoc.asp?DDFDocuments/t/G/TBTN24/BDI504.DOCX</v>
      </c>
      <c r="Q51" s="6" t="str">
        <f>HYPERLINK("https://docs.wto.org/imrd/directdoc.asp?DDFDocuments/u/G/TBTN24/BDI504.DOCX", "https://docs.wto.org/imrd/directdoc.asp?DDFDocuments/u/G/TBTN24/BDI504.DOCX")</f>
        <v>https://docs.wto.org/imrd/directdoc.asp?DDFDocuments/u/G/TBTN24/BDI504.DOCX</v>
      </c>
      <c r="R51" s="6" t="str">
        <f>HYPERLINK("https://docs.wto.org/imrd/directdoc.asp?DDFDocuments/v/G/TBTN24/BDI504.DOCX", "https://docs.wto.org/imrd/directdoc.asp?DDFDocuments/v/G/TBTN24/BDI504.DOCX")</f>
        <v>https://docs.wto.org/imrd/directdoc.asp?DDFDocuments/v/G/TBTN24/BDI504.DOCX</v>
      </c>
    </row>
    <row r="52" spans="1:18" ht="165" x14ac:dyDescent="0.25">
      <c r="A52" s="2" t="s">
        <v>706</v>
      </c>
      <c r="B52" s="7">
        <v>45558</v>
      </c>
      <c r="C52" s="6" t="str">
        <f>HYPERLINK("https://eping.wto.org/en/Search?viewData= G/TBT/N/BDI/500, G/TBT/N/KEN/1667, G/TBT/N/RWA/1049, G/TBT/N/TZA/1166, G/TBT/N/UGA/2003"," G/TBT/N/BDI/500, G/TBT/N/KEN/1667, G/TBT/N/RWA/1049, G/TBT/N/TZA/1166, G/TBT/N/UGA/2003")</f>
        <v xml:space="preserve"> G/TBT/N/BDI/500, G/TBT/N/KEN/1667, G/TBT/N/RWA/1049, G/TBT/N/TZA/1166, G/TBT/N/UGA/2003</v>
      </c>
      <c r="D52" s="6" t="s">
        <v>155</v>
      </c>
      <c r="E52" s="8" t="s">
        <v>230</v>
      </c>
      <c r="F52" s="8" t="s">
        <v>231</v>
      </c>
      <c r="G52" s="8" t="s">
        <v>210</v>
      </c>
      <c r="H52" s="6" t="s">
        <v>21</v>
      </c>
      <c r="I52" s="6" t="s">
        <v>211</v>
      </c>
      <c r="J52" s="6" t="s">
        <v>212</v>
      </c>
      <c r="K52" s="6" t="s">
        <v>21</v>
      </c>
      <c r="L52" s="6"/>
      <c r="M52" s="7">
        <v>45618</v>
      </c>
      <c r="N52" s="6" t="s">
        <v>24</v>
      </c>
      <c r="O52" s="8" t="s">
        <v>232</v>
      </c>
      <c r="P52" s="6" t="str">
        <f>HYPERLINK("https://docs.wto.org/imrd/directdoc.asp?DDFDocuments/t/G/TBTN24/BDI500.DOCX", "https://docs.wto.org/imrd/directdoc.asp?DDFDocuments/t/G/TBTN24/BDI500.DOCX")</f>
        <v>https://docs.wto.org/imrd/directdoc.asp?DDFDocuments/t/G/TBTN24/BDI500.DOCX</v>
      </c>
      <c r="Q52" s="6" t="str">
        <f>HYPERLINK("https://docs.wto.org/imrd/directdoc.asp?DDFDocuments/u/G/TBTN24/BDI500.DOCX", "https://docs.wto.org/imrd/directdoc.asp?DDFDocuments/u/G/TBTN24/BDI500.DOCX")</f>
        <v>https://docs.wto.org/imrd/directdoc.asp?DDFDocuments/u/G/TBTN24/BDI500.DOCX</v>
      </c>
      <c r="R52" s="6" t="str">
        <f>HYPERLINK("https://docs.wto.org/imrd/directdoc.asp?DDFDocuments/v/G/TBTN24/BDI500.DOCX", "https://docs.wto.org/imrd/directdoc.asp?DDFDocuments/v/G/TBTN24/BDI500.DOCX")</f>
        <v>https://docs.wto.org/imrd/directdoc.asp?DDFDocuments/v/G/TBTN24/BDI500.DOCX</v>
      </c>
    </row>
    <row r="53" spans="1:18" ht="165" x14ac:dyDescent="0.25">
      <c r="A53" s="2" t="s">
        <v>706</v>
      </c>
      <c r="B53" s="7">
        <v>45558</v>
      </c>
      <c r="C53" s="6" t="str">
        <f>HYPERLINK("https://eping.wto.org/en/Search?viewData= G/TBT/N/BDI/502, G/TBT/N/KEN/1669, G/TBT/N/RWA/1051, G/TBT/N/TZA/1168, G/TBT/N/UGA/2005"," G/TBT/N/BDI/502, G/TBT/N/KEN/1669, G/TBT/N/RWA/1051, G/TBT/N/TZA/1168, G/TBT/N/UGA/2005")</f>
        <v xml:space="preserve"> G/TBT/N/BDI/502, G/TBT/N/KEN/1669, G/TBT/N/RWA/1051, G/TBT/N/TZA/1168, G/TBT/N/UGA/2005</v>
      </c>
      <c r="D53" s="6" t="s">
        <v>148</v>
      </c>
      <c r="E53" s="8" t="s">
        <v>233</v>
      </c>
      <c r="F53" s="8" t="s">
        <v>234</v>
      </c>
      <c r="G53" s="8" t="s">
        <v>210</v>
      </c>
      <c r="H53" s="6" t="s">
        <v>21</v>
      </c>
      <c r="I53" s="6" t="s">
        <v>211</v>
      </c>
      <c r="J53" s="6" t="s">
        <v>212</v>
      </c>
      <c r="K53" s="6" t="s">
        <v>21</v>
      </c>
      <c r="L53" s="6"/>
      <c r="M53" s="7">
        <v>45618</v>
      </c>
      <c r="N53" s="6" t="s">
        <v>24</v>
      </c>
      <c r="O53" s="8" t="s">
        <v>235</v>
      </c>
      <c r="P53" s="6" t="str">
        <f>HYPERLINK("https://docs.wto.org/imrd/directdoc.asp?DDFDocuments/t/G/TBTN24/BDI502.DOCX", "https://docs.wto.org/imrd/directdoc.asp?DDFDocuments/t/G/TBTN24/BDI502.DOCX")</f>
        <v>https://docs.wto.org/imrd/directdoc.asp?DDFDocuments/t/G/TBTN24/BDI502.DOCX</v>
      </c>
      <c r="Q53" s="6" t="str">
        <f>HYPERLINK("https://docs.wto.org/imrd/directdoc.asp?DDFDocuments/u/G/TBTN24/BDI502.DOCX", "https://docs.wto.org/imrd/directdoc.asp?DDFDocuments/u/G/TBTN24/BDI502.DOCX")</f>
        <v>https://docs.wto.org/imrd/directdoc.asp?DDFDocuments/u/G/TBTN24/BDI502.DOCX</v>
      </c>
      <c r="R53" s="6" t="str">
        <f>HYPERLINK("https://docs.wto.org/imrd/directdoc.asp?DDFDocuments/v/G/TBTN24/BDI502.DOCX", "https://docs.wto.org/imrd/directdoc.asp?DDFDocuments/v/G/TBTN24/BDI502.DOCX")</f>
        <v>https://docs.wto.org/imrd/directdoc.asp?DDFDocuments/v/G/TBTN24/BDI502.DOCX</v>
      </c>
    </row>
    <row r="54" spans="1:18" ht="165" x14ac:dyDescent="0.25">
      <c r="A54" s="2" t="s">
        <v>706</v>
      </c>
      <c r="B54" s="7">
        <v>45558</v>
      </c>
      <c r="C54" s="6" t="str">
        <f>HYPERLINK("https://eping.wto.org/en/Search?viewData= G/TBT/N/BDI/503, G/TBT/N/KEN/1670, G/TBT/N/RWA/1052, G/TBT/N/TZA/1169, G/TBT/N/UGA/2006"," G/TBT/N/BDI/503, G/TBT/N/KEN/1670, G/TBT/N/RWA/1052, G/TBT/N/TZA/1169, G/TBT/N/UGA/2006")</f>
        <v xml:space="preserve"> G/TBT/N/BDI/503, G/TBT/N/KEN/1670, G/TBT/N/RWA/1052, G/TBT/N/TZA/1169, G/TBT/N/UGA/2006</v>
      </c>
      <c r="D54" s="6" t="s">
        <v>149</v>
      </c>
      <c r="E54" s="8" t="s">
        <v>227</v>
      </c>
      <c r="F54" s="8" t="s">
        <v>228</v>
      </c>
      <c r="G54" s="8" t="s">
        <v>210</v>
      </c>
      <c r="H54" s="6" t="s">
        <v>21</v>
      </c>
      <c r="I54" s="6" t="s">
        <v>211</v>
      </c>
      <c r="J54" s="6" t="s">
        <v>212</v>
      </c>
      <c r="K54" s="6" t="s">
        <v>21</v>
      </c>
      <c r="L54" s="6"/>
      <c r="M54" s="7">
        <v>45618</v>
      </c>
      <c r="N54" s="6" t="s">
        <v>24</v>
      </c>
      <c r="O54" s="8" t="s">
        <v>229</v>
      </c>
      <c r="P54" s="6" t="str">
        <f>HYPERLINK("https://docs.wto.org/imrd/directdoc.asp?DDFDocuments/t/G/TBTN24/BDI503.DOCX", "https://docs.wto.org/imrd/directdoc.asp?DDFDocuments/t/G/TBTN24/BDI503.DOCX")</f>
        <v>https://docs.wto.org/imrd/directdoc.asp?DDFDocuments/t/G/TBTN24/BDI503.DOCX</v>
      </c>
      <c r="Q54" s="6" t="str">
        <f>HYPERLINK("https://docs.wto.org/imrd/directdoc.asp?DDFDocuments/u/G/TBTN24/BDI503.DOCX", "https://docs.wto.org/imrd/directdoc.asp?DDFDocuments/u/G/TBTN24/BDI503.DOCX")</f>
        <v>https://docs.wto.org/imrd/directdoc.asp?DDFDocuments/u/G/TBTN24/BDI503.DOCX</v>
      </c>
      <c r="R54" s="6" t="str">
        <f>HYPERLINK("https://docs.wto.org/imrd/directdoc.asp?DDFDocuments/v/G/TBTN24/BDI503.DOCX", "https://docs.wto.org/imrd/directdoc.asp?DDFDocuments/v/G/TBTN24/BDI503.DOCX")</f>
        <v>https://docs.wto.org/imrd/directdoc.asp?DDFDocuments/v/G/TBTN24/BDI503.DOCX</v>
      </c>
    </row>
    <row r="55" spans="1:18" ht="165" x14ac:dyDescent="0.25">
      <c r="A55" s="2" t="s">
        <v>706</v>
      </c>
      <c r="B55" s="7">
        <v>45558</v>
      </c>
      <c r="C55" s="6" t="str">
        <f>HYPERLINK("https://eping.wto.org/en/Search?viewData= G/TBT/N/BDI/504, G/TBT/N/KEN/1671, G/TBT/N/RWA/1053, G/TBT/N/TZA/1170, G/TBT/N/UGA/2007"," G/TBT/N/BDI/504, G/TBT/N/KEN/1671, G/TBT/N/RWA/1053, G/TBT/N/TZA/1170, G/TBT/N/UGA/2007")</f>
        <v xml:space="preserve"> G/TBT/N/BDI/504, G/TBT/N/KEN/1671, G/TBT/N/RWA/1053, G/TBT/N/TZA/1170, G/TBT/N/UGA/2007</v>
      </c>
      <c r="D55" s="6" t="s">
        <v>148</v>
      </c>
      <c r="E55" s="8" t="s">
        <v>243</v>
      </c>
      <c r="F55" s="8" t="s">
        <v>244</v>
      </c>
      <c r="G55" s="8" t="s">
        <v>210</v>
      </c>
      <c r="H55" s="6" t="s">
        <v>21</v>
      </c>
      <c r="I55" s="6" t="s">
        <v>211</v>
      </c>
      <c r="J55" s="6" t="s">
        <v>212</v>
      </c>
      <c r="K55" s="6" t="s">
        <v>21</v>
      </c>
      <c r="L55" s="6"/>
      <c r="M55" s="7">
        <v>45618</v>
      </c>
      <c r="N55" s="6" t="s">
        <v>24</v>
      </c>
      <c r="O55" s="8" t="s">
        <v>245</v>
      </c>
      <c r="P55" s="6" t="str">
        <f>HYPERLINK("https://docs.wto.org/imrd/directdoc.asp?DDFDocuments/t/G/TBTN24/BDI504.DOCX", "https://docs.wto.org/imrd/directdoc.asp?DDFDocuments/t/G/TBTN24/BDI504.DOCX")</f>
        <v>https://docs.wto.org/imrd/directdoc.asp?DDFDocuments/t/G/TBTN24/BDI504.DOCX</v>
      </c>
      <c r="Q55" s="6" t="str">
        <f>HYPERLINK("https://docs.wto.org/imrd/directdoc.asp?DDFDocuments/u/G/TBTN24/BDI504.DOCX", "https://docs.wto.org/imrd/directdoc.asp?DDFDocuments/u/G/TBTN24/BDI504.DOCX")</f>
        <v>https://docs.wto.org/imrd/directdoc.asp?DDFDocuments/u/G/TBTN24/BDI504.DOCX</v>
      </c>
      <c r="R55" s="6" t="str">
        <f>HYPERLINK("https://docs.wto.org/imrd/directdoc.asp?DDFDocuments/v/G/TBTN24/BDI504.DOCX", "https://docs.wto.org/imrd/directdoc.asp?DDFDocuments/v/G/TBTN24/BDI504.DOCX")</f>
        <v>https://docs.wto.org/imrd/directdoc.asp?DDFDocuments/v/G/TBTN24/BDI504.DOCX</v>
      </c>
    </row>
    <row r="56" spans="1:18" ht="165" x14ac:dyDescent="0.25">
      <c r="A56" s="2" t="s">
        <v>706</v>
      </c>
      <c r="B56" s="7">
        <v>45558</v>
      </c>
      <c r="C56" s="6" t="str">
        <f>HYPERLINK("https://eping.wto.org/en/Search?viewData= G/TBT/N/BDI/502, G/TBT/N/KEN/1669, G/TBT/N/RWA/1051, G/TBT/N/TZA/1168, G/TBT/N/UGA/2005"," G/TBT/N/BDI/502, G/TBT/N/KEN/1669, G/TBT/N/RWA/1051, G/TBT/N/TZA/1168, G/TBT/N/UGA/2005")</f>
        <v xml:space="preserve"> G/TBT/N/BDI/502, G/TBT/N/KEN/1669, G/TBT/N/RWA/1051, G/TBT/N/TZA/1168, G/TBT/N/UGA/2005</v>
      </c>
      <c r="D56" s="6" t="s">
        <v>155</v>
      </c>
      <c r="E56" s="8" t="s">
        <v>233</v>
      </c>
      <c r="F56" s="8" t="s">
        <v>234</v>
      </c>
      <c r="G56" s="8" t="s">
        <v>210</v>
      </c>
      <c r="H56" s="6" t="s">
        <v>21</v>
      </c>
      <c r="I56" s="6" t="s">
        <v>211</v>
      </c>
      <c r="J56" s="6" t="s">
        <v>212</v>
      </c>
      <c r="K56" s="6" t="s">
        <v>21</v>
      </c>
      <c r="L56" s="6"/>
      <c r="M56" s="7">
        <v>45618</v>
      </c>
      <c r="N56" s="6" t="s">
        <v>24</v>
      </c>
      <c r="O56" s="8" t="s">
        <v>235</v>
      </c>
      <c r="P56" s="6" t="str">
        <f>HYPERLINK("https://docs.wto.org/imrd/directdoc.asp?DDFDocuments/t/G/TBTN24/BDI502.DOCX", "https://docs.wto.org/imrd/directdoc.asp?DDFDocuments/t/G/TBTN24/BDI502.DOCX")</f>
        <v>https://docs.wto.org/imrd/directdoc.asp?DDFDocuments/t/G/TBTN24/BDI502.DOCX</v>
      </c>
      <c r="Q56" s="6" t="str">
        <f>HYPERLINK("https://docs.wto.org/imrd/directdoc.asp?DDFDocuments/u/G/TBTN24/BDI502.DOCX", "https://docs.wto.org/imrd/directdoc.asp?DDFDocuments/u/G/TBTN24/BDI502.DOCX")</f>
        <v>https://docs.wto.org/imrd/directdoc.asp?DDFDocuments/u/G/TBTN24/BDI502.DOCX</v>
      </c>
      <c r="R56" s="6" t="str">
        <f>HYPERLINK("https://docs.wto.org/imrd/directdoc.asp?DDFDocuments/v/G/TBTN24/BDI502.DOCX", "https://docs.wto.org/imrd/directdoc.asp?DDFDocuments/v/G/TBTN24/BDI502.DOCX")</f>
        <v>https://docs.wto.org/imrd/directdoc.asp?DDFDocuments/v/G/TBTN24/BDI502.DOCX</v>
      </c>
    </row>
    <row r="57" spans="1:18" ht="165" x14ac:dyDescent="0.25">
      <c r="A57" s="2" t="s">
        <v>706</v>
      </c>
      <c r="B57" s="7">
        <v>45558</v>
      </c>
      <c r="C57" s="6" t="str">
        <f>HYPERLINK("https://eping.wto.org/en/Search?viewData= G/TBT/N/BDI/502, G/TBT/N/KEN/1669, G/TBT/N/RWA/1051, G/TBT/N/TZA/1168, G/TBT/N/UGA/2005"," G/TBT/N/BDI/502, G/TBT/N/KEN/1669, G/TBT/N/RWA/1051, G/TBT/N/TZA/1168, G/TBT/N/UGA/2005")</f>
        <v xml:space="preserve"> G/TBT/N/BDI/502, G/TBT/N/KEN/1669, G/TBT/N/RWA/1051, G/TBT/N/TZA/1168, G/TBT/N/UGA/2005</v>
      </c>
      <c r="D57" s="6" t="s">
        <v>122</v>
      </c>
      <c r="E57" s="8" t="s">
        <v>233</v>
      </c>
      <c r="F57" s="8" t="s">
        <v>234</v>
      </c>
      <c r="G57" s="8" t="s">
        <v>210</v>
      </c>
      <c r="H57" s="6" t="s">
        <v>21</v>
      </c>
      <c r="I57" s="6" t="s">
        <v>211</v>
      </c>
      <c r="J57" s="6" t="s">
        <v>212</v>
      </c>
      <c r="K57" s="6" t="s">
        <v>21</v>
      </c>
      <c r="L57" s="6"/>
      <c r="M57" s="7">
        <v>45618</v>
      </c>
      <c r="N57" s="6" t="s">
        <v>24</v>
      </c>
      <c r="O57" s="8" t="s">
        <v>235</v>
      </c>
      <c r="P57" s="6" t="str">
        <f>HYPERLINK("https://docs.wto.org/imrd/directdoc.asp?DDFDocuments/t/G/TBTN24/BDI502.DOCX", "https://docs.wto.org/imrd/directdoc.asp?DDFDocuments/t/G/TBTN24/BDI502.DOCX")</f>
        <v>https://docs.wto.org/imrd/directdoc.asp?DDFDocuments/t/G/TBTN24/BDI502.DOCX</v>
      </c>
      <c r="Q57" s="6" t="str">
        <f>HYPERLINK("https://docs.wto.org/imrd/directdoc.asp?DDFDocuments/u/G/TBTN24/BDI502.DOCX", "https://docs.wto.org/imrd/directdoc.asp?DDFDocuments/u/G/TBTN24/BDI502.DOCX")</f>
        <v>https://docs.wto.org/imrd/directdoc.asp?DDFDocuments/u/G/TBTN24/BDI502.DOCX</v>
      </c>
      <c r="R57" s="6" t="str">
        <f>HYPERLINK("https://docs.wto.org/imrd/directdoc.asp?DDFDocuments/v/G/TBTN24/BDI502.DOCX", "https://docs.wto.org/imrd/directdoc.asp?DDFDocuments/v/G/TBTN24/BDI502.DOCX")</f>
        <v>https://docs.wto.org/imrd/directdoc.asp?DDFDocuments/v/G/TBTN24/BDI502.DOCX</v>
      </c>
    </row>
    <row r="58" spans="1:18" ht="165" x14ac:dyDescent="0.25">
      <c r="A58" s="2" t="s">
        <v>706</v>
      </c>
      <c r="B58" s="7">
        <v>45558</v>
      </c>
      <c r="C58" s="6" t="str">
        <f>HYPERLINK("https://eping.wto.org/en/Search?viewData= G/TBT/N/BDI/502, G/TBT/N/KEN/1669, G/TBT/N/RWA/1051, G/TBT/N/TZA/1168, G/TBT/N/UGA/2005"," G/TBT/N/BDI/502, G/TBT/N/KEN/1669, G/TBT/N/RWA/1051, G/TBT/N/TZA/1168, G/TBT/N/UGA/2005")</f>
        <v xml:space="preserve"> G/TBT/N/BDI/502, G/TBT/N/KEN/1669, G/TBT/N/RWA/1051, G/TBT/N/TZA/1168, G/TBT/N/UGA/2005</v>
      </c>
      <c r="D58" s="6" t="s">
        <v>113</v>
      </c>
      <c r="E58" s="8" t="s">
        <v>233</v>
      </c>
      <c r="F58" s="8" t="s">
        <v>234</v>
      </c>
      <c r="G58" s="8" t="s">
        <v>210</v>
      </c>
      <c r="H58" s="6" t="s">
        <v>21</v>
      </c>
      <c r="I58" s="6" t="s">
        <v>211</v>
      </c>
      <c r="J58" s="6" t="s">
        <v>212</v>
      </c>
      <c r="K58" s="6" t="s">
        <v>21</v>
      </c>
      <c r="L58" s="6"/>
      <c r="M58" s="7">
        <v>45618</v>
      </c>
      <c r="N58" s="6" t="s">
        <v>24</v>
      </c>
      <c r="O58" s="8" t="s">
        <v>235</v>
      </c>
      <c r="P58" s="6" t="str">
        <f>HYPERLINK("https://docs.wto.org/imrd/directdoc.asp?DDFDocuments/t/G/TBTN24/BDI502.DOCX", "https://docs.wto.org/imrd/directdoc.asp?DDFDocuments/t/G/TBTN24/BDI502.DOCX")</f>
        <v>https://docs.wto.org/imrd/directdoc.asp?DDFDocuments/t/G/TBTN24/BDI502.DOCX</v>
      </c>
      <c r="Q58" s="6" t="str">
        <f>HYPERLINK("https://docs.wto.org/imrd/directdoc.asp?DDFDocuments/u/G/TBTN24/BDI502.DOCX", "https://docs.wto.org/imrd/directdoc.asp?DDFDocuments/u/G/TBTN24/BDI502.DOCX")</f>
        <v>https://docs.wto.org/imrd/directdoc.asp?DDFDocuments/u/G/TBTN24/BDI502.DOCX</v>
      </c>
      <c r="R58" s="6" t="str">
        <f>HYPERLINK("https://docs.wto.org/imrd/directdoc.asp?DDFDocuments/v/G/TBTN24/BDI502.DOCX", "https://docs.wto.org/imrd/directdoc.asp?DDFDocuments/v/G/TBTN24/BDI502.DOCX")</f>
        <v>https://docs.wto.org/imrd/directdoc.asp?DDFDocuments/v/G/TBTN24/BDI502.DOCX</v>
      </c>
    </row>
    <row r="59" spans="1:18" ht="165" x14ac:dyDescent="0.25">
      <c r="A59" s="2" t="s">
        <v>706</v>
      </c>
      <c r="B59" s="7">
        <v>45558</v>
      </c>
      <c r="C59" s="6" t="str">
        <f>HYPERLINK("https://eping.wto.org/en/Search?viewData= G/TBT/N/BDI/501, G/TBT/N/KEN/1668, G/TBT/N/RWA/1050, G/TBT/N/TZA/1167, G/TBT/N/UGA/2004"," G/TBT/N/BDI/501, G/TBT/N/KEN/1668, G/TBT/N/RWA/1050, G/TBT/N/TZA/1167, G/TBT/N/UGA/2004")</f>
        <v xml:space="preserve"> G/TBT/N/BDI/501, G/TBT/N/KEN/1668, G/TBT/N/RWA/1050, G/TBT/N/TZA/1167, G/TBT/N/UGA/2004</v>
      </c>
      <c r="D59" s="6" t="s">
        <v>155</v>
      </c>
      <c r="E59" s="8" t="s">
        <v>208</v>
      </c>
      <c r="F59" s="8" t="s">
        <v>209</v>
      </c>
      <c r="G59" s="8" t="s">
        <v>210</v>
      </c>
      <c r="H59" s="6" t="s">
        <v>21</v>
      </c>
      <c r="I59" s="6" t="s">
        <v>211</v>
      </c>
      <c r="J59" s="6" t="s">
        <v>212</v>
      </c>
      <c r="K59" s="6" t="s">
        <v>21</v>
      </c>
      <c r="L59" s="6"/>
      <c r="M59" s="7">
        <v>45618</v>
      </c>
      <c r="N59" s="6" t="s">
        <v>24</v>
      </c>
      <c r="O59" s="8" t="s">
        <v>213</v>
      </c>
      <c r="P59" s="6" t="str">
        <f>HYPERLINK("https://docs.wto.org/imrd/directdoc.asp?DDFDocuments/t/G/TBTN24/BDI501.DOCX", "https://docs.wto.org/imrd/directdoc.asp?DDFDocuments/t/G/TBTN24/BDI501.DOCX")</f>
        <v>https://docs.wto.org/imrd/directdoc.asp?DDFDocuments/t/G/TBTN24/BDI501.DOCX</v>
      </c>
      <c r="Q59" s="6" t="str">
        <f>HYPERLINK("https://docs.wto.org/imrd/directdoc.asp?DDFDocuments/u/G/TBTN24/BDI501.DOCX", "https://docs.wto.org/imrd/directdoc.asp?DDFDocuments/u/G/TBTN24/BDI501.DOCX")</f>
        <v>https://docs.wto.org/imrd/directdoc.asp?DDFDocuments/u/G/TBTN24/BDI501.DOCX</v>
      </c>
      <c r="R59" s="6" t="str">
        <f>HYPERLINK("https://docs.wto.org/imrd/directdoc.asp?DDFDocuments/v/G/TBTN24/BDI501.DOCX", "https://docs.wto.org/imrd/directdoc.asp?DDFDocuments/v/G/TBTN24/BDI501.DOCX")</f>
        <v>https://docs.wto.org/imrd/directdoc.asp?DDFDocuments/v/G/TBTN24/BDI501.DOCX</v>
      </c>
    </row>
    <row r="60" spans="1:18" ht="165" x14ac:dyDescent="0.25">
      <c r="A60" s="2" t="s">
        <v>706</v>
      </c>
      <c r="B60" s="7">
        <v>45558</v>
      </c>
      <c r="C60" s="6" t="str">
        <f>HYPERLINK("https://eping.wto.org/en/Search?viewData= G/TBT/N/BDI/500, G/TBT/N/KEN/1667, G/TBT/N/RWA/1049, G/TBT/N/TZA/1166, G/TBT/N/UGA/2003"," G/TBT/N/BDI/500, G/TBT/N/KEN/1667, G/TBT/N/RWA/1049, G/TBT/N/TZA/1166, G/TBT/N/UGA/2003")</f>
        <v xml:space="preserve"> G/TBT/N/BDI/500, G/TBT/N/KEN/1667, G/TBT/N/RWA/1049, G/TBT/N/TZA/1166, G/TBT/N/UGA/2003</v>
      </c>
      <c r="D60" s="6" t="s">
        <v>149</v>
      </c>
      <c r="E60" s="8" t="s">
        <v>230</v>
      </c>
      <c r="F60" s="8" t="s">
        <v>231</v>
      </c>
      <c r="G60" s="8" t="s">
        <v>210</v>
      </c>
      <c r="H60" s="6" t="s">
        <v>21</v>
      </c>
      <c r="I60" s="6" t="s">
        <v>211</v>
      </c>
      <c r="J60" s="6" t="s">
        <v>212</v>
      </c>
      <c r="K60" s="6" t="s">
        <v>21</v>
      </c>
      <c r="L60" s="6"/>
      <c r="M60" s="7">
        <v>45618</v>
      </c>
      <c r="N60" s="6" t="s">
        <v>24</v>
      </c>
      <c r="O60" s="8" t="s">
        <v>232</v>
      </c>
      <c r="P60" s="6" t="str">
        <f>HYPERLINK("https://docs.wto.org/imrd/directdoc.asp?DDFDocuments/t/G/TBTN24/BDI500.DOCX", "https://docs.wto.org/imrd/directdoc.asp?DDFDocuments/t/G/TBTN24/BDI500.DOCX")</f>
        <v>https://docs.wto.org/imrd/directdoc.asp?DDFDocuments/t/G/TBTN24/BDI500.DOCX</v>
      </c>
      <c r="Q60" s="6" t="str">
        <f>HYPERLINK("https://docs.wto.org/imrd/directdoc.asp?DDFDocuments/u/G/TBTN24/BDI500.DOCX", "https://docs.wto.org/imrd/directdoc.asp?DDFDocuments/u/G/TBTN24/BDI500.DOCX")</f>
        <v>https://docs.wto.org/imrd/directdoc.asp?DDFDocuments/u/G/TBTN24/BDI500.DOCX</v>
      </c>
      <c r="R60" s="6" t="str">
        <f>HYPERLINK("https://docs.wto.org/imrd/directdoc.asp?DDFDocuments/v/G/TBTN24/BDI500.DOCX", "https://docs.wto.org/imrd/directdoc.asp?DDFDocuments/v/G/TBTN24/BDI500.DOCX")</f>
        <v>https://docs.wto.org/imrd/directdoc.asp?DDFDocuments/v/G/TBTN24/BDI500.DOCX</v>
      </c>
    </row>
    <row r="61" spans="1:18" ht="165" x14ac:dyDescent="0.25">
      <c r="A61" s="2" t="s">
        <v>706</v>
      </c>
      <c r="B61" s="7">
        <v>45558</v>
      </c>
      <c r="C61" s="6" t="str">
        <f>HYPERLINK("https://eping.wto.org/en/Search?viewData= G/TBT/N/BDI/504, G/TBT/N/KEN/1671, G/TBT/N/RWA/1053, G/TBT/N/TZA/1170, G/TBT/N/UGA/2007"," G/TBT/N/BDI/504, G/TBT/N/KEN/1671, G/TBT/N/RWA/1053, G/TBT/N/TZA/1170, G/TBT/N/UGA/2007")</f>
        <v xml:space="preserve"> G/TBT/N/BDI/504, G/TBT/N/KEN/1671, G/TBT/N/RWA/1053, G/TBT/N/TZA/1170, G/TBT/N/UGA/2007</v>
      </c>
      <c r="D61" s="6" t="s">
        <v>122</v>
      </c>
      <c r="E61" s="8" t="s">
        <v>243</v>
      </c>
      <c r="F61" s="8" t="s">
        <v>244</v>
      </c>
      <c r="G61" s="8" t="s">
        <v>210</v>
      </c>
      <c r="H61" s="6" t="s">
        <v>21</v>
      </c>
      <c r="I61" s="6" t="s">
        <v>211</v>
      </c>
      <c r="J61" s="6" t="s">
        <v>212</v>
      </c>
      <c r="K61" s="6" t="s">
        <v>21</v>
      </c>
      <c r="L61" s="6"/>
      <c r="M61" s="7">
        <v>45618</v>
      </c>
      <c r="N61" s="6" t="s">
        <v>24</v>
      </c>
      <c r="O61" s="8" t="s">
        <v>245</v>
      </c>
      <c r="P61" s="6" t="str">
        <f>HYPERLINK("https://docs.wto.org/imrd/directdoc.asp?DDFDocuments/t/G/TBTN24/BDI504.DOCX", "https://docs.wto.org/imrd/directdoc.asp?DDFDocuments/t/G/TBTN24/BDI504.DOCX")</f>
        <v>https://docs.wto.org/imrd/directdoc.asp?DDFDocuments/t/G/TBTN24/BDI504.DOCX</v>
      </c>
      <c r="Q61" s="6" t="str">
        <f>HYPERLINK("https://docs.wto.org/imrd/directdoc.asp?DDFDocuments/u/G/TBTN24/BDI504.DOCX", "https://docs.wto.org/imrd/directdoc.asp?DDFDocuments/u/G/TBTN24/BDI504.DOCX")</f>
        <v>https://docs.wto.org/imrd/directdoc.asp?DDFDocuments/u/G/TBTN24/BDI504.DOCX</v>
      </c>
      <c r="R61" s="6" t="str">
        <f>HYPERLINK("https://docs.wto.org/imrd/directdoc.asp?DDFDocuments/v/G/TBTN24/BDI504.DOCX", "https://docs.wto.org/imrd/directdoc.asp?DDFDocuments/v/G/TBTN24/BDI504.DOCX")</f>
        <v>https://docs.wto.org/imrd/directdoc.asp?DDFDocuments/v/G/TBTN24/BDI504.DOCX</v>
      </c>
    </row>
    <row r="62" spans="1:18" ht="165" x14ac:dyDescent="0.25">
      <c r="A62" s="2" t="s">
        <v>706</v>
      </c>
      <c r="B62" s="7">
        <v>45558</v>
      </c>
      <c r="C62" s="6" t="str">
        <f>HYPERLINK("https://eping.wto.org/en/Search?viewData= G/TBT/N/BDI/501, G/TBT/N/KEN/1668, G/TBT/N/RWA/1050, G/TBT/N/TZA/1167, G/TBT/N/UGA/2004"," G/TBT/N/BDI/501, G/TBT/N/KEN/1668, G/TBT/N/RWA/1050, G/TBT/N/TZA/1167, G/TBT/N/UGA/2004")</f>
        <v xml:space="preserve"> G/TBT/N/BDI/501, G/TBT/N/KEN/1668, G/TBT/N/RWA/1050, G/TBT/N/TZA/1167, G/TBT/N/UGA/2004</v>
      </c>
      <c r="D62" s="6" t="s">
        <v>113</v>
      </c>
      <c r="E62" s="8" t="s">
        <v>208</v>
      </c>
      <c r="F62" s="8" t="s">
        <v>209</v>
      </c>
      <c r="G62" s="8" t="s">
        <v>210</v>
      </c>
      <c r="H62" s="6" t="s">
        <v>21</v>
      </c>
      <c r="I62" s="6" t="s">
        <v>211</v>
      </c>
      <c r="J62" s="6" t="s">
        <v>212</v>
      </c>
      <c r="K62" s="6" t="s">
        <v>21</v>
      </c>
      <c r="L62" s="6"/>
      <c r="M62" s="7">
        <v>45618</v>
      </c>
      <c r="N62" s="6" t="s">
        <v>24</v>
      </c>
      <c r="O62" s="8" t="s">
        <v>213</v>
      </c>
      <c r="P62" s="6" t="str">
        <f>HYPERLINK("https://docs.wto.org/imrd/directdoc.asp?DDFDocuments/t/G/TBTN24/BDI501.DOCX", "https://docs.wto.org/imrd/directdoc.asp?DDFDocuments/t/G/TBTN24/BDI501.DOCX")</f>
        <v>https://docs.wto.org/imrd/directdoc.asp?DDFDocuments/t/G/TBTN24/BDI501.DOCX</v>
      </c>
      <c r="Q62" s="6" t="str">
        <f>HYPERLINK("https://docs.wto.org/imrd/directdoc.asp?DDFDocuments/u/G/TBTN24/BDI501.DOCX", "https://docs.wto.org/imrd/directdoc.asp?DDFDocuments/u/G/TBTN24/BDI501.DOCX")</f>
        <v>https://docs.wto.org/imrd/directdoc.asp?DDFDocuments/u/G/TBTN24/BDI501.DOCX</v>
      </c>
      <c r="R62" s="6" t="str">
        <f>HYPERLINK("https://docs.wto.org/imrd/directdoc.asp?DDFDocuments/v/G/TBTN24/BDI501.DOCX", "https://docs.wto.org/imrd/directdoc.asp?DDFDocuments/v/G/TBTN24/BDI501.DOCX")</f>
        <v>https://docs.wto.org/imrd/directdoc.asp?DDFDocuments/v/G/TBTN24/BDI501.DOCX</v>
      </c>
    </row>
    <row r="63" spans="1:18" ht="165" x14ac:dyDescent="0.25">
      <c r="A63" s="2" t="s">
        <v>706</v>
      </c>
      <c r="B63" s="7">
        <v>45558</v>
      </c>
      <c r="C63" s="6" t="str">
        <f>HYPERLINK("https://eping.wto.org/en/Search?viewData= G/TBT/N/BDI/501, G/TBT/N/KEN/1668, G/TBT/N/RWA/1050, G/TBT/N/TZA/1167, G/TBT/N/UGA/2004"," G/TBT/N/BDI/501, G/TBT/N/KEN/1668, G/TBT/N/RWA/1050, G/TBT/N/TZA/1167, G/TBT/N/UGA/2004")</f>
        <v xml:space="preserve"> G/TBT/N/BDI/501, G/TBT/N/KEN/1668, G/TBT/N/RWA/1050, G/TBT/N/TZA/1167, G/TBT/N/UGA/2004</v>
      </c>
      <c r="D63" s="6" t="s">
        <v>149</v>
      </c>
      <c r="E63" s="8" t="s">
        <v>208</v>
      </c>
      <c r="F63" s="8" t="s">
        <v>209</v>
      </c>
      <c r="G63" s="8" t="s">
        <v>210</v>
      </c>
      <c r="H63" s="6" t="s">
        <v>21</v>
      </c>
      <c r="I63" s="6" t="s">
        <v>211</v>
      </c>
      <c r="J63" s="6" t="s">
        <v>212</v>
      </c>
      <c r="K63" s="6" t="s">
        <v>21</v>
      </c>
      <c r="L63" s="6"/>
      <c r="M63" s="7">
        <v>45618</v>
      </c>
      <c r="N63" s="6" t="s">
        <v>24</v>
      </c>
      <c r="O63" s="8" t="s">
        <v>213</v>
      </c>
      <c r="P63" s="6" t="str">
        <f>HYPERLINK("https://docs.wto.org/imrd/directdoc.asp?DDFDocuments/t/G/TBTN24/BDI501.DOCX", "https://docs.wto.org/imrd/directdoc.asp?DDFDocuments/t/G/TBTN24/BDI501.DOCX")</f>
        <v>https://docs.wto.org/imrd/directdoc.asp?DDFDocuments/t/G/TBTN24/BDI501.DOCX</v>
      </c>
      <c r="Q63" s="6" t="str">
        <f>HYPERLINK("https://docs.wto.org/imrd/directdoc.asp?DDFDocuments/u/G/TBTN24/BDI501.DOCX", "https://docs.wto.org/imrd/directdoc.asp?DDFDocuments/u/G/TBTN24/BDI501.DOCX")</f>
        <v>https://docs.wto.org/imrd/directdoc.asp?DDFDocuments/u/G/TBTN24/BDI501.DOCX</v>
      </c>
      <c r="R63" s="6" t="str">
        <f>HYPERLINK("https://docs.wto.org/imrd/directdoc.asp?DDFDocuments/v/G/TBTN24/BDI501.DOCX", "https://docs.wto.org/imrd/directdoc.asp?DDFDocuments/v/G/TBTN24/BDI501.DOCX")</f>
        <v>https://docs.wto.org/imrd/directdoc.asp?DDFDocuments/v/G/TBTN24/BDI501.DOCX</v>
      </c>
    </row>
    <row r="64" spans="1:18" ht="165" x14ac:dyDescent="0.25">
      <c r="A64" s="2" t="s">
        <v>706</v>
      </c>
      <c r="B64" s="7">
        <v>45558</v>
      </c>
      <c r="C64" s="6" t="str">
        <f>HYPERLINK("https://eping.wto.org/en/Search?viewData= G/TBT/N/BDI/504, G/TBT/N/KEN/1671, G/TBT/N/RWA/1053, G/TBT/N/TZA/1170, G/TBT/N/UGA/2007"," G/TBT/N/BDI/504, G/TBT/N/KEN/1671, G/TBT/N/RWA/1053, G/TBT/N/TZA/1170, G/TBT/N/UGA/2007")</f>
        <v xml:space="preserve"> G/TBT/N/BDI/504, G/TBT/N/KEN/1671, G/TBT/N/RWA/1053, G/TBT/N/TZA/1170, G/TBT/N/UGA/2007</v>
      </c>
      <c r="D64" s="6" t="s">
        <v>113</v>
      </c>
      <c r="E64" s="8" t="s">
        <v>243</v>
      </c>
      <c r="F64" s="8" t="s">
        <v>244</v>
      </c>
      <c r="G64" s="8" t="s">
        <v>210</v>
      </c>
      <c r="H64" s="6" t="s">
        <v>21</v>
      </c>
      <c r="I64" s="6" t="s">
        <v>211</v>
      </c>
      <c r="J64" s="6" t="s">
        <v>212</v>
      </c>
      <c r="K64" s="6" t="s">
        <v>21</v>
      </c>
      <c r="L64" s="6"/>
      <c r="M64" s="7">
        <v>45618</v>
      </c>
      <c r="N64" s="6" t="s">
        <v>24</v>
      </c>
      <c r="O64" s="8" t="s">
        <v>245</v>
      </c>
      <c r="P64" s="6" t="str">
        <f>HYPERLINK("https://docs.wto.org/imrd/directdoc.asp?DDFDocuments/t/G/TBTN24/BDI504.DOCX", "https://docs.wto.org/imrd/directdoc.asp?DDFDocuments/t/G/TBTN24/BDI504.DOCX")</f>
        <v>https://docs.wto.org/imrd/directdoc.asp?DDFDocuments/t/G/TBTN24/BDI504.DOCX</v>
      </c>
      <c r="Q64" s="6" t="str">
        <f>HYPERLINK("https://docs.wto.org/imrd/directdoc.asp?DDFDocuments/u/G/TBTN24/BDI504.DOCX", "https://docs.wto.org/imrd/directdoc.asp?DDFDocuments/u/G/TBTN24/BDI504.DOCX")</f>
        <v>https://docs.wto.org/imrd/directdoc.asp?DDFDocuments/u/G/TBTN24/BDI504.DOCX</v>
      </c>
      <c r="R64" s="6" t="str">
        <f>HYPERLINK("https://docs.wto.org/imrd/directdoc.asp?DDFDocuments/v/G/TBTN24/BDI504.DOCX", "https://docs.wto.org/imrd/directdoc.asp?DDFDocuments/v/G/TBTN24/BDI504.DOCX")</f>
        <v>https://docs.wto.org/imrd/directdoc.asp?DDFDocuments/v/G/TBTN24/BDI504.DOCX</v>
      </c>
    </row>
    <row r="65" spans="1:18" ht="195" x14ac:dyDescent="0.25">
      <c r="A65" s="2" t="s">
        <v>759</v>
      </c>
      <c r="B65" s="7">
        <v>45539</v>
      </c>
      <c r="C65" s="6" t="str">
        <f>HYPERLINK("https://eping.wto.org/en/Search?viewData= G/TBT/N/NOR/25"," G/TBT/N/NOR/25")</f>
        <v xml:space="preserve"> G/TBT/N/NOR/25</v>
      </c>
      <c r="D65" s="6" t="s">
        <v>611</v>
      </c>
      <c r="E65" s="8" t="s">
        <v>612</v>
      </c>
      <c r="F65" s="8" t="s">
        <v>613</v>
      </c>
      <c r="G65" s="8" t="s">
        <v>614</v>
      </c>
      <c r="H65" s="6" t="s">
        <v>615</v>
      </c>
      <c r="I65" s="6" t="s">
        <v>616</v>
      </c>
      <c r="J65" s="6" t="s">
        <v>617</v>
      </c>
      <c r="K65" s="6" t="s">
        <v>21</v>
      </c>
      <c r="L65" s="6"/>
      <c r="M65" s="7">
        <v>45599</v>
      </c>
      <c r="N65" s="6" t="s">
        <v>24</v>
      </c>
      <c r="O65" s="8" t="s">
        <v>618</v>
      </c>
      <c r="P65" s="6" t="str">
        <f>HYPERLINK("https://docs.wto.org/imrd/directdoc.asp?DDFDocuments/t/G/TBTN24/NOR25.DOCX", "https://docs.wto.org/imrd/directdoc.asp?DDFDocuments/t/G/TBTN24/NOR25.DOCX")</f>
        <v>https://docs.wto.org/imrd/directdoc.asp?DDFDocuments/t/G/TBTN24/NOR25.DOCX</v>
      </c>
      <c r="Q65" s="6" t="str">
        <f>HYPERLINK("https://docs.wto.org/imrd/directdoc.asp?DDFDocuments/u/G/TBTN24/NOR25.DOCX", "https://docs.wto.org/imrd/directdoc.asp?DDFDocuments/u/G/TBTN24/NOR25.DOCX")</f>
        <v>https://docs.wto.org/imrd/directdoc.asp?DDFDocuments/u/G/TBTN24/NOR25.DOCX</v>
      </c>
      <c r="R65" s="6" t="str">
        <f>HYPERLINK("https://docs.wto.org/imrd/directdoc.asp?DDFDocuments/v/G/TBTN24/NOR25.DOCX", "https://docs.wto.org/imrd/directdoc.asp?DDFDocuments/v/G/TBTN24/NOR25.DOCX")</f>
        <v>https://docs.wto.org/imrd/directdoc.asp?DDFDocuments/v/G/TBTN24/NOR25.DOCX</v>
      </c>
    </row>
    <row r="66" spans="1:18" ht="225" x14ac:dyDescent="0.25">
      <c r="A66" s="2" t="s">
        <v>763</v>
      </c>
      <c r="B66" s="7">
        <v>45537</v>
      </c>
      <c r="C66" s="6" t="str">
        <f>HYPERLINK("https://eping.wto.org/en/Search?viewData= G/TBT/N/IDN/167"," G/TBT/N/IDN/167")</f>
        <v xml:space="preserve"> G/TBT/N/IDN/167</v>
      </c>
      <c r="D66" s="6" t="s">
        <v>668</v>
      </c>
      <c r="E66" s="8" t="s">
        <v>669</v>
      </c>
      <c r="F66" s="8" t="s">
        <v>670</v>
      </c>
      <c r="G66" s="8" t="s">
        <v>671</v>
      </c>
      <c r="H66" s="6" t="s">
        <v>672</v>
      </c>
      <c r="I66" s="6" t="s">
        <v>673</v>
      </c>
      <c r="J66" s="6" t="s">
        <v>84</v>
      </c>
      <c r="K66" s="6" t="s">
        <v>21</v>
      </c>
      <c r="L66" s="6"/>
      <c r="M66" s="7">
        <v>45597</v>
      </c>
      <c r="N66" s="6" t="s">
        <v>24</v>
      </c>
      <c r="O66" s="8" t="s">
        <v>674</v>
      </c>
      <c r="P66" s="6" t="str">
        <f>HYPERLINK("https://docs.wto.org/imrd/directdoc.asp?DDFDocuments/t/G/TBTN24/IDN167.DOCX", "https://docs.wto.org/imrd/directdoc.asp?DDFDocuments/t/G/TBTN24/IDN167.DOCX")</f>
        <v>https://docs.wto.org/imrd/directdoc.asp?DDFDocuments/t/G/TBTN24/IDN167.DOCX</v>
      </c>
      <c r="Q66" s="6" t="str">
        <f>HYPERLINK("https://docs.wto.org/imrd/directdoc.asp?DDFDocuments/u/G/TBTN24/IDN167.DOCX", "https://docs.wto.org/imrd/directdoc.asp?DDFDocuments/u/G/TBTN24/IDN167.DOCX")</f>
        <v>https://docs.wto.org/imrd/directdoc.asp?DDFDocuments/u/G/TBTN24/IDN167.DOCX</v>
      </c>
      <c r="R66" s="6" t="str">
        <f>HYPERLINK("https://docs.wto.org/imrd/directdoc.asp?DDFDocuments/v/G/TBTN24/IDN167.DOCX", "https://docs.wto.org/imrd/directdoc.asp?DDFDocuments/v/G/TBTN24/IDN167.DOCX")</f>
        <v>https://docs.wto.org/imrd/directdoc.asp?DDFDocuments/v/G/TBTN24/IDN167.DOCX</v>
      </c>
    </row>
    <row r="67" spans="1:18" ht="180" x14ac:dyDescent="0.25">
      <c r="A67" s="2" t="s">
        <v>749</v>
      </c>
      <c r="B67" s="7">
        <v>45545</v>
      </c>
      <c r="C67" s="6" t="str">
        <f>HYPERLINK("https://eping.wto.org/en/Search?viewData= G/TBT/N/ECU/546"," G/TBT/N/ECU/546")</f>
        <v xml:space="preserve"> G/TBT/N/ECU/546</v>
      </c>
      <c r="D67" s="6" t="s">
        <v>440</v>
      </c>
      <c r="E67" s="8" t="s">
        <v>542</v>
      </c>
      <c r="F67" s="8" t="s">
        <v>543</v>
      </c>
      <c r="G67" s="8" t="s">
        <v>544</v>
      </c>
      <c r="H67" s="6" t="s">
        <v>21</v>
      </c>
      <c r="I67" s="6" t="s">
        <v>545</v>
      </c>
      <c r="J67" s="6" t="s">
        <v>444</v>
      </c>
      <c r="K67" s="6" t="s">
        <v>271</v>
      </c>
      <c r="L67" s="6"/>
      <c r="M67" s="7">
        <v>45605</v>
      </c>
      <c r="N67" s="6" t="s">
        <v>24</v>
      </c>
      <c r="O67" s="8" t="s">
        <v>546</v>
      </c>
      <c r="P67" s="6" t="str">
        <f>HYPERLINK("https://docs.wto.org/imrd/directdoc.asp?DDFDocuments/t/G/TBTN24/ECU546.DOCX", "https://docs.wto.org/imrd/directdoc.asp?DDFDocuments/t/G/TBTN24/ECU546.DOCX")</f>
        <v>https://docs.wto.org/imrd/directdoc.asp?DDFDocuments/t/G/TBTN24/ECU546.DOCX</v>
      </c>
      <c r="Q67" s="6" t="str">
        <f>HYPERLINK("https://docs.wto.org/imrd/directdoc.asp?DDFDocuments/u/G/TBTN24/ECU546.DOCX", "https://docs.wto.org/imrd/directdoc.asp?DDFDocuments/u/G/TBTN24/ECU546.DOCX")</f>
        <v>https://docs.wto.org/imrd/directdoc.asp?DDFDocuments/u/G/TBTN24/ECU546.DOCX</v>
      </c>
      <c r="R67" s="6" t="str">
        <f>HYPERLINK("https://docs.wto.org/imrd/directdoc.asp?DDFDocuments/v/G/TBTN24/ECU546.DOCX", "https://docs.wto.org/imrd/directdoc.asp?DDFDocuments/v/G/TBTN24/ECU546.DOCX")</f>
        <v>https://docs.wto.org/imrd/directdoc.asp?DDFDocuments/v/G/TBTN24/ECU546.DOCX</v>
      </c>
    </row>
    <row r="68" spans="1:18" ht="150" x14ac:dyDescent="0.25">
      <c r="A68" s="2" t="s">
        <v>760</v>
      </c>
      <c r="B68" s="7">
        <v>45537</v>
      </c>
      <c r="C68" s="6" t="str">
        <f>HYPERLINK("https://eping.wto.org/en/Search?viewData= G/TBT/N/TZA/1161"," G/TBT/N/TZA/1161")</f>
        <v xml:space="preserve"> G/TBT/N/TZA/1161</v>
      </c>
      <c r="D68" s="6" t="s">
        <v>149</v>
      </c>
      <c r="E68" s="8" t="s">
        <v>628</v>
      </c>
      <c r="F68" s="8" t="s">
        <v>629</v>
      </c>
      <c r="G68" s="8" t="s">
        <v>630</v>
      </c>
      <c r="H68" s="6" t="s">
        <v>631</v>
      </c>
      <c r="I68" s="6" t="s">
        <v>632</v>
      </c>
      <c r="J68" s="6" t="s">
        <v>225</v>
      </c>
      <c r="K68" s="6" t="s">
        <v>21</v>
      </c>
      <c r="L68" s="6"/>
      <c r="M68" s="7">
        <v>45597</v>
      </c>
      <c r="N68" s="6" t="s">
        <v>24</v>
      </c>
      <c r="O68" s="8" t="s">
        <v>633</v>
      </c>
      <c r="P68" s="6" t="str">
        <f>HYPERLINK("https://docs.wto.org/imrd/directdoc.asp?DDFDocuments/t/G/TBTN24/TZA1161.DOCX", "https://docs.wto.org/imrd/directdoc.asp?DDFDocuments/t/G/TBTN24/TZA1161.DOCX")</f>
        <v>https://docs.wto.org/imrd/directdoc.asp?DDFDocuments/t/G/TBTN24/TZA1161.DOCX</v>
      </c>
      <c r="Q68" s="6" t="str">
        <f>HYPERLINK("https://docs.wto.org/imrd/directdoc.asp?DDFDocuments/u/G/TBTN24/TZA1161.DOCX", "https://docs.wto.org/imrd/directdoc.asp?DDFDocuments/u/G/TBTN24/TZA1161.DOCX")</f>
        <v>https://docs.wto.org/imrd/directdoc.asp?DDFDocuments/u/G/TBTN24/TZA1161.DOCX</v>
      </c>
      <c r="R68" s="6" t="str">
        <f>HYPERLINK("https://docs.wto.org/imrd/directdoc.asp?DDFDocuments/v/G/TBTN24/TZA1161.DOCX", "https://docs.wto.org/imrd/directdoc.asp?DDFDocuments/v/G/TBTN24/TZA1161.DOCX")</f>
        <v>https://docs.wto.org/imrd/directdoc.asp?DDFDocuments/v/G/TBTN24/TZA1161.DOCX</v>
      </c>
    </row>
    <row r="69" spans="1:18" ht="150" x14ac:dyDescent="0.25">
      <c r="A69" s="2" t="s">
        <v>760</v>
      </c>
      <c r="B69" s="7">
        <v>45537</v>
      </c>
      <c r="C69" s="6" t="str">
        <f>HYPERLINK("https://eping.wto.org/en/Search?viewData= G/TBT/N/TZA/1162"," G/TBT/N/TZA/1162")</f>
        <v xml:space="preserve"> G/TBT/N/TZA/1162</v>
      </c>
      <c r="D69" s="6" t="s">
        <v>149</v>
      </c>
      <c r="E69" s="8" t="s">
        <v>634</v>
      </c>
      <c r="F69" s="8" t="s">
        <v>635</v>
      </c>
      <c r="G69" s="8" t="s">
        <v>636</v>
      </c>
      <c r="H69" s="6" t="s">
        <v>637</v>
      </c>
      <c r="I69" s="6" t="s">
        <v>632</v>
      </c>
      <c r="J69" s="6" t="s">
        <v>225</v>
      </c>
      <c r="K69" s="6" t="s">
        <v>21</v>
      </c>
      <c r="L69" s="6"/>
      <c r="M69" s="7">
        <v>45597</v>
      </c>
      <c r="N69" s="6" t="s">
        <v>24</v>
      </c>
      <c r="O69" s="8" t="s">
        <v>638</v>
      </c>
      <c r="P69" s="6" t="str">
        <f>HYPERLINK("https://docs.wto.org/imrd/directdoc.asp?DDFDocuments/t/G/TBTN24/TZA1162.DOCX", "https://docs.wto.org/imrd/directdoc.asp?DDFDocuments/t/G/TBTN24/TZA1162.DOCX")</f>
        <v>https://docs.wto.org/imrd/directdoc.asp?DDFDocuments/t/G/TBTN24/TZA1162.DOCX</v>
      </c>
      <c r="Q69" s="6" t="str">
        <f>HYPERLINK("https://docs.wto.org/imrd/directdoc.asp?DDFDocuments/u/G/TBTN24/TZA1162.DOCX", "https://docs.wto.org/imrd/directdoc.asp?DDFDocuments/u/G/TBTN24/TZA1162.DOCX")</f>
        <v>https://docs.wto.org/imrd/directdoc.asp?DDFDocuments/u/G/TBTN24/TZA1162.DOCX</v>
      </c>
      <c r="R69" s="6" t="str">
        <f>HYPERLINK("https://docs.wto.org/imrd/directdoc.asp?DDFDocuments/v/G/TBTN24/TZA1162.DOCX", "https://docs.wto.org/imrd/directdoc.asp?DDFDocuments/v/G/TBTN24/TZA1162.DOCX")</f>
        <v>https://docs.wto.org/imrd/directdoc.asp?DDFDocuments/v/G/TBTN24/TZA1162.DOCX</v>
      </c>
    </row>
    <row r="70" spans="1:18" ht="150" x14ac:dyDescent="0.25">
      <c r="A70" s="2" t="s">
        <v>760</v>
      </c>
      <c r="B70" s="7">
        <v>45537</v>
      </c>
      <c r="C70" s="6" t="str">
        <f>HYPERLINK("https://eping.wto.org/en/Search?viewData= G/TBT/N/TZA/1160"," G/TBT/N/TZA/1160")</f>
        <v xml:space="preserve"> G/TBT/N/TZA/1160</v>
      </c>
      <c r="D70" s="6" t="s">
        <v>149</v>
      </c>
      <c r="E70" s="8" t="s">
        <v>657</v>
      </c>
      <c r="F70" s="8" t="s">
        <v>658</v>
      </c>
      <c r="G70" s="8" t="s">
        <v>659</v>
      </c>
      <c r="H70" s="6" t="s">
        <v>660</v>
      </c>
      <c r="I70" s="6" t="s">
        <v>661</v>
      </c>
      <c r="J70" s="6" t="s">
        <v>225</v>
      </c>
      <c r="K70" s="6" t="s">
        <v>21</v>
      </c>
      <c r="L70" s="6"/>
      <c r="M70" s="7">
        <v>45597</v>
      </c>
      <c r="N70" s="6" t="s">
        <v>24</v>
      </c>
      <c r="O70" s="8" t="s">
        <v>662</v>
      </c>
      <c r="P70" s="6" t="str">
        <f>HYPERLINK("https://docs.wto.org/imrd/directdoc.asp?DDFDocuments/t/G/TBTN24/TZA1160.DOCX", "https://docs.wto.org/imrd/directdoc.asp?DDFDocuments/t/G/TBTN24/TZA1160.DOCX")</f>
        <v>https://docs.wto.org/imrd/directdoc.asp?DDFDocuments/t/G/TBTN24/TZA1160.DOCX</v>
      </c>
      <c r="Q70" s="6" t="str">
        <f>HYPERLINK("https://docs.wto.org/imrd/directdoc.asp?DDFDocuments/u/G/TBTN24/TZA1160.DOCX", "https://docs.wto.org/imrd/directdoc.asp?DDFDocuments/u/G/TBTN24/TZA1160.DOCX")</f>
        <v>https://docs.wto.org/imrd/directdoc.asp?DDFDocuments/u/G/TBTN24/TZA1160.DOCX</v>
      </c>
      <c r="R70" s="6" t="str">
        <f>HYPERLINK("https://docs.wto.org/imrd/directdoc.asp?DDFDocuments/v/G/TBTN24/TZA1160.DOCX", "https://docs.wto.org/imrd/directdoc.asp?DDFDocuments/v/G/TBTN24/TZA1160.DOCX")</f>
        <v>https://docs.wto.org/imrd/directdoc.asp?DDFDocuments/v/G/TBTN24/TZA1160.DOCX</v>
      </c>
    </row>
    <row r="71" spans="1:18" ht="150" x14ac:dyDescent="0.25">
      <c r="A71" s="2" t="s">
        <v>755</v>
      </c>
      <c r="B71" s="7">
        <v>45545</v>
      </c>
      <c r="C71" s="6" t="str">
        <f>HYPERLINK("https://eping.wto.org/en/Search?viewData= G/TBT/N/NAM/10"," G/TBT/N/NAM/10")</f>
        <v xml:space="preserve"> G/TBT/N/NAM/10</v>
      </c>
      <c r="D71" s="6" t="s">
        <v>578</v>
      </c>
      <c r="E71" s="8" t="s">
        <v>579</v>
      </c>
      <c r="F71" s="8" t="s">
        <v>580</v>
      </c>
      <c r="G71" s="8" t="s">
        <v>581</v>
      </c>
      <c r="H71" s="6" t="s">
        <v>582</v>
      </c>
      <c r="I71" s="6" t="s">
        <v>583</v>
      </c>
      <c r="J71" s="6" t="s">
        <v>584</v>
      </c>
      <c r="K71" s="6" t="s">
        <v>120</v>
      </c>
      <c r="L71" s="6"/>
      <c r="M71" s="7">
        <v>45581</v>
      </c>
      <c r="N71" s="6" t="s">
        <v>24</v>
      </c>
      <c r="O71" s="8" t="s">
        <v>585</v>
      </c>
      <c r="P71" s="6" t="str">
        <f>HYPERLINK("https://docs.wto.org/imrd/directdoc.asp?DDFDocuments/t/G/TBTN24/NAM10.DOCX", "https://docs.wto.org/imrd/directdoc.asp?DDFDocuments/t/G/TBTN24/NAM10.DOCX")</f>
        <v>https://docs.wto.org/imrd/directdoc.asp?DDFDocuments/t/G/TBTN24/NAM10.DOCX</v>
      </c>
      <c r="Q71" s="6" t="str">
        <f>HYPERLINK("https://docs.wto.org/imrd/directdoc.asp?DDFDocuments/u/G/TBTN24/NAM10.DOCX", "https://docs.wto.org/imrd/directdoc.asp?DDFDocuments/u/G/TBTN24/NAM10.DOCX")</f>
        <v>https://docs.wto.org/imrd/directdoc.asp?DDFDocuments/u/G/TBTN24/NAM10.DOCX</v>
      </c>
      <c r="R71" s="6" t="str">
        <f>HYPERLINK("https://docs.wto.org/imrd/directdoc.asp?DDFDocuments/v/G/TBTN24/NAM10.DOCX", "https://docs.wto.org/imrd/directdoc.asp?DDFDocuments/v/G/TBTN24/NAM10.DOCX")</f>
        <v>https://docs.wto.org/imrd/directdoc.asp?DDFDocuments/v/G/TBTN24/NAM10.DOCX</v>
      </c>
    </row>
    <row r="72" spans="1:18" ht="105" x14ac:dyDescent="0.25">
      <c r="A72" s="2" t="s">
        <v>751</v>
      </c>
      <c r="B72" s="7">
        <v>45545</v>
      </c>
      <c r="C72" s="6" t="str">
        <f>HYPERLINK("https://eping.wto.org/en/Search?viewData= G/TBT/N/USA/2146"," G/TBT/N/USA/2146")</f>
        <v xml:space="preserve"> G/TBT/N/USA/2146</v>
      </c>
      <c r="D72" s="6" t="s">
        <v>59</v>
      </c>
      <c r="E72" s="8" t="s">
        <v>551</v>
      </c>
      <c r="F72" s="8" t="s">
        <v>552</v>
      </c>
      <c r="G72" s="8" t="s">
        <v>553</v>
      </c>
      <c r="H72" s="6" t="s">
        <v>21</v>
      </c>
      <c r="I72" s="6" t="s">
        <v>554</v>
      </c>
      <c r="J72" s="6" t="s">
        <v>555</v>
      </c>
      <c r="K72" s="6" t="s">
        <v>21</v>
      </c>
      <c r="L72" s="6"/>
      <c r="M72" s="7">
        <v>45604</v>
      </c>
      <c r="N72" s="6" t="s">
        <v>24</v>
      </c>
      <c r="O72" s="8" t="s">
        <v>556</v>
      </c>
      <c r="P72" s="6" t="str">
        <f>HYPERLINK("https://docs.wto.org/imrd/directdoc.asp?DDFDocuments/t/G/TBTN24/USA2146.DOCX", "https://docs.wto.org/imrd/directdoc.asp?DDFDocuments/t/G/TBTN24/USA2146.DOCX")</f>
        <v>https://docs.wto.org/imrd/directdoc.asp?DDFDocuments/t/G/TBTN24/USA2146.DOCX</v>
      </c>
      <c r="Q72" s="6" t="str">
        <f>HYPERLINK("https://docs.wto.org/imrd/directdoc.asp?DDFDocuments/u/G/TBTN24/USA2146.DOCX", "https://docs.wto.org/imrd/directdoc.asp?DDFDocuments/u/G/TBTN24/USA2146.DOCX")</f>
        <v>https://docs.wto.org/imrd/directdoc.asp?DDFDocuments/u/G/TBTN24/USA2146.DOCX</v>
      </c>
      <c r="R72" s="6" t="str">
        <f>HYPERLINK("https://docs.wto.org/imrd/directdoc.asp?DDFDocuments/v/G/TBTN24/USA2146.DOCX", "https://docs.wto.org/imrd/directdoc.asp?DDFDocuments/v/G/TBTN24/USA2146.DOCX")</f>
        <v>https://docs.wto.org/imrd/directdoc.asp?DDFDocuments/v/G/TBTN24/USA2146.DOCX</v>
      </c>
    </row>
    <row r="73" spans="1:18" ht="90" x14ac:dyDescent="0.25">
      <c r="A73" s="2" t="s">
        <v>752</v>
      </c>
      <c r="B73" s="7">
        <v>45545</v>
      </c>
      <c r="C73" s="6" t="str">
        <f>HYPERLINK("https://eping.wto.org/en/Search?viewData= G/TBT/N/USA/2144"," G/TBT/N/USA/2144")</f>
        <v xml:space="preserve"> G/TBT/N/USA/2144</v>
      </c>
      <c r="D73" s="6" t="s">
        <v>59</v>
      </c>
      <c r="E73" s="8" t="s">
        <v>557</v>
      </c>
      <c r="F73" s="8" t="s">
        <v>558</v>
      </c>
      <c r="G73" s="8" t="s">
        <v>559</v>
      </c>
      <c r="H73" s="6" t="s">
        <v>21</v>
      </c>
      <c r="I73" s="6" t="s">
        <v>560</v>
      </c>
      <c r="J73" s="6" t="s">
        <v>561</v>
      </c>
      <c r="K73" s="6" t="s">
        <v>21</v>
      </c>
      <c r="L73" s="6"/>
      <c r="M73" s="7">
        <v>45558</v>
      </c>
      <c r="N73" s="6" t="s">
        <v>24</v>
      </c>
      <c r="O73" s="8" t="s">
        <v>562</v>
      </c>
      <c r="P73" s="6" t="str">
        <f>HYPERLINK("https://docs.wto.org/imrd/directdoc.asp?DDFDocuments/t/G/TBTN24/USA2144.DOCX", "https://docs.wto.org/imrd/directdoc.asp?DDFDocuments/t/G/TBTN24/USA2144.DOCX")</f>
        <v>https://docs.wto.org/imrd/directdoc.asp?DDFDocuments/t/G/TBTN24/USA2144.DOCX</v>
      </c>
      <c r="Q73" s="6" t="str">
        <f>HYPERLINK("https://docs.wto.org/imrd/directdoc.asp?DDFDocuments/u/G/TBTN24/USA2144.DOCX", "https://docs.wto.org/imrd/directdoc.asp?DDFDocuments/u/G/TBTN24/USA2144.DOCX")</f>
        <v>https://docs.wto.org/imrd/directdoc.asp?DDFDocuments/u/G/TBTN24/USA2144.DOCX</v>
      </c>
      <c r="R73" s="6" t="str">
        <f>HYPERLINK("https://docs.wto.org/imrd/directdoc.asp?DDFDocuments/v/G/TBTN24/USA2144.DOCX", "https://docs.wto.org/imrd/directdoc.asp?DDFDocuments/v/G/TBTN24/USA2144.DOCX")</f>
        <v>https://docs.wto.org/imrd/directdoc.asp?DDFDocuments/v/G/TBTN24/USA2144.DOCX</v>
      </c>
    </row>
    <row r="74" spans="1:18" ht="105" x14ac:dyDescent="0.25">
      <c r="A74" s="2" t="s">
        <v>690</v>
      </c>
      <c r="B74" s="7">
        <v>45562</v>
      </c>
      <c r="C74" s="6" t="str">
        <f>HYPERLINK("https://eping.wto.org/en/Search?viewData= G/TBT/N/JPN/834"," G/TBT/N/JPN/834")</f>
        <v xml:space="preserve"> G/TBT/N/JPN/834</v>
      </c>
      <c r="D74" s="6" t="s">
        <v>80</v>
      </c>
      <c r="E74" s="8" t="s">
        <v>93</v>
      </c>
      <c r="F74" s="8" t="s">
        <v>94</v>
      </c>
      <c r="G74" s="8" t="s">
        <v>95</v>
      </c>
      <c r="H74" s="6" t="s">
        <v>21</v>
      </c>
      <c r="I74" s="6" t="s">
        <v>96</v>
      </c>
      <c r="J74" s="6" t="s">
        <v>84</v>
      </c>
      <c r="K74" s="6" t="s">
        <v>21</v>
      </c>
      <c r="L74" s="6"/>
      <c r="M74" s="7">
        <v>45622</v>
      </c>
      <c r="N74" s="6" t="s">
        <v>24</v>
      </c>
      <c r="O74" s="8" t="s">
        <v>97</v>
      </c>
      <c r="P74" s="6" t="str">
        <f>HYPERLINK("https://docs.wto.org/imrd/directdoc.asp?DDFDocuments/t/G/TBTN24/JPN834.DOCX", "https://docs.wto.org/imrd/directdoc.asp?DDFDocuments/t/G/TBTN24/JPN834.DOCX")</f>
        <v>https://docs.wto.org/imrd/directdoc.asp?DDFDocuments/t/G/TBTN24/JPN834.DOCX</v>
      </c>
      <c r="Q74" s="6"/>
      <c r="R74" s="6"/>
    </row>
    <row r="75" spans="1:18" ht="105" x14ac:dyDescent="0.25">
      <c r="A75" s="2" t="s">
        <v>757</v>
      </c>
      <c r="B75" s="7">
        <v>45544</v>
      </c>
      <c r="C75" s="6" t="str">
        <f>HYPERLINK("https://eping.wto.org/en/Search?viewData= G/TBT/N/USA/2142"," G/TBT/N/USA/2142")</f>
        <v xml:space="preserve"> G/TBT/N/USA/2142</v>
      </c>
      <c r="D75" s="6" t="s">
        <v>59</v>
      </c>
      <c r="E75" s="8" t="s">
        <v>593</v>
      </c>
      <c r="F75" s="8" t="s">
        <v>594</v>
      </c>
      <c r="G75" s="8" t="s">
        <v>595</v>
      </c>
      <c r="H75" s="6" t="s">
        <v>21</v>
      </c>
      <c r="I75" s="6" t="s">
        <v>596</v>
      </c>
      <c r="J75" s="6" t="s">
        <v>597</v>
      </c>
      <c r="K75" s="6" t="s">
        <v>21</v>
      </c>
      <c r="L75" s="6"/>
      <c r="M75" s="7">
        <v>45600</v>
      </c>
      <c r="N75" s="6" t="s">
        <v>24</v>
      </c>
      <c r="O75" s="8" t="s">
        <v>598</v>
      </c>
      <c r="P75" s="6" t="str">
        <f>HYPERLINK("https://docs.wto.org/imrd/directdoc.asp?DDFDocuments/t/G/TBTN24/USA2142.DOCX", "https://docs.wto.org/imrd/directdoc.asp?DDFDocuments/t/G/TBTN24/USA2142.DOCX")</f>
        <v>https://docs.wto.org/imrd/directdoc.asp?DDFDocuments/t/G/TBTN24/USA2142.DOCX</v>
      </c>
      <c r="Q75" s="6" t="str">
        <f>HYPERLINK("https://docs.wto.org/imrd/directdoc.asp?DDFDocuments/u/G/TBTN24/USA2142.DOCX", "https://docs.wto.org/imrd/directdoc.asp?DDFDocuments/u/G/TBTN24/USA2142.DOCX")</f>
        <v>https://docs.wto.org/imrd/directdoc.asp?DDFDocuments/u/G/TBTN24/USA2142.DOCX</v>
      </c>
      <c r="R75" s="6" t="str">
        <f>HYPERLINK("https://docs.wto.org/imrd/directdoc.asp?DDFDocuments/v/G/TBTN24/USA2142.DOCX", "https://docs.wto.org/imrd/directdoc.asp?DDFDocuments/v/G/TBTN24/USA2142.DOCX")</f>
        <v>https://docs.wto.org/imrd/directdoc.asp?DDFDocuments/v/G/TBTN24/USA2142.DOCX</v>
      </c>
    </row>
    <row r="76" spans="1:18" ht="45" x14ac:dyDescent="0.25">
      <c r="A76" s="2" t="s">
        <v>757</v>
      </c>
      <c r="B76" s="7">
        <v>45538</v>
      </c>
      <c r="C76" s="6" t="str">
        <f>HYPERLINK("https://eping.wto.org/en/Search?viewData= G/TBT/N/EU/1085"," G/TBT/N/EU/1085")</f>
        <v xml:space="preserve"> G/TBT/N/EU/1085</v>
      </c>
      <c r="D76" s="6" t="s">
        <v>38</v>
      </c>
      <c r="E76" s="8" t="s">
        <v>623</v>
      </c>
      <c r="F76" s="8" t="s">
        <v>624</v>
      </c>
      <c r="G76" s="8" t="s">
        <v>625</v>
      </c>
      <c r="H76" s="6" t="s">
        <v>21</v>
      </c>
      <c r="I76" s="6" t="s">
        <v>626</v>
      </c>
      <c r="J76" s="6" t="s">
        <v>597</v>
      </c>
      <c r="K76" s="6" t="s">
        <v>120</v>
      </c>
      <c r="L76" s="6"/>
      <c r="M76" s="7">
        <v>45598</v>
      </c>
      <c r="N76" s="6" t="s">
        <v>24</v>
      </c>
      <c r="O76" s="8" t="s">
        <v>627</v>
      </c>
      <c r="P76" s="6" t="str">
        <f>HYPERLINK("https://docs.wto.org/imrd/directdoc.asp?DDFDocuments/t/G/TBTN24/EU1085.DOCX", "https://docs.wto.org/imrd/directdoc.asp?DDFDocuments/t/G/TBTN24/EU1085.DOCX")</f>
        <v>https://docs.wto.org/imrd/directdoc.asp?DDFDocuments/t/G/TBTN24/EU1085.DOCX</v>
      </c>
      <c r="Q76" s="6" t="str">
        <f>HYPERLINK("https://docs.wto.org/imrd/directdoc.asp?DDFDocuments/u/G/TBTN24/EU1085.DOCX", "https://docs.wto.org/imrd/directdoc.asp?DDFDocuments/u/G/TBTN24/EU1085.DOCX")</f>
        <v>https://docs.wto.org/imrd/directdoc.asp?DDFDocuments/u/G/TBTN24/EU1085.DOCX</v>
      </c>
      <c r="R76" s="6" t="str">
        <f>HYPERLINK("https://docs.wto.org/imrd/directdoc.asp?DDFDocuments/v/G/TBTN24/EU1085.DOCX", "https://docs.wto.org/imrd/directdoc.asp?DDFDocuments/v/G/TBTN24/EU1085.DOCX")</f>
        <v>https://docs.wto.org/imrd/directdoc.asp?DDFDocuments/v/G/TBTN24/EU1085.DOCX</v>
      </c>
    </row>
    <row r="77" spans="1:18" ht="30" x14ac:dyDescent="0.25">
      <c r="A77" s="2" t="s">
        <v>730</v>
      </c>
      <c r="B77" s="7">
        <v>45552</v>
      </c>
      <c r="C77" s="6" t="str">
        <f>HYPERLINK("https://eping.wto.org/en/Search?viewData= G/TBT/N/KEN/1663"," G/TBT/N/KEN/1663")</f>
        <v xml:space="preserve"> G/TBT/N/KEN/1663</v>
      </c>
      <c r="D77" s="6" t="s">
        <v>122</v>
      </c>
      <c r="E77" s="8" t="s">
        <v>401</v>
      </c>
      <c r="F77" s="8" t="s">
        <v>402</v>
      </c>
      <c r="G77" s="8" t="s">
        <v>403</v>
      </c>
      <c r="H77" s="6" t="s">
        <v>404</v>
      </c>
      <c r="I77" s="6" t="s">
        <v>405</v>
      </c>
      <c r="J77" s="6" t="s">
        <v>399</v>
      </c>
      <c r="K77" s="6" t="s">
        <v>120</v>
      </c>
      <c r="L77" s="6"/>
      <c r="M77" s="7">
        <v>45612</v>
      </c>
      <c r="N77" s="6" t="s">
        <v>24</v>
      </c>
      <c r="O77" s="8" t="s">
        <v>406</v>
      </c>
      <c r="P77" s="6" t="str">
        <f>HYPERLINK("https://docs.wto.org/imrd/directdoc.asp?DDFDocuments/t/G/TBTN24/KEN1663.DOCX", "https://docs.wto.org/imrd/directdoc.asp?DDFDocuments/t/G/TBTN24/KEN1663.DOCX")</f>
        <v>https://docs.wto.org/imrd/directdoc.asp?DDFDocuments/t/G/TBTN24/KEN1663.DOCX</v>
      </c>
      <c r="Q77" s="6" t="str">
        <f>HYPERLINK("https://docs.wto.org/imrd/directdoc.asp?DDFDocuments/u/G/TBTN24/KEN1663.DOCX", "https://docs.wto.org/imrd/directdoc.asp?DDFDocuments/u/G/TBTN24/KEN1663.DOCX")</f>
        <v>https://docs.wto.org/imrd/directdoc.asp?DDFDocuments/u/G/TBTN24/KEN1663.DOCX</v>
      </c>
      <c r="R77" s="6" t="str">
        <f>HYPERLINK("https://docs.wto.org/imrd/directdoc.asp?DDFDocuments/v/G/TBTN24/KEN1663.DOCX", "https://docs.wto.org/imrd/directdoc.asp?DDFDocuments/v/G/TBTN24/KEN1663.DOCX")</f>
        <v>https://docs.wto.org/imrd/directdoc.asp?DDFDocuments/v/G/TBTN24/KEN1663.DOCX</v>
      </c>
    </row>
    <row r="78" spans="1:18" ht="45" x14ac:dyDescent="0.25">
      <c r="A78" s="2" t="s">
        <v>730</v>
      </c>
      <c r="B78" s="7">
        <v>45552</v>
      </c>
      <c r="C78" s="6" t="str">
        <f>HYPERLINK("https://eping.wto.org/en/Search?viewData= G/TBT/N/KEN/1659"," G/TBT/N/KEN/1659")</f>
        <v xml:space="preserve"> G/TBT/N/KEN/1659</v>
      </c>
      <c r="D78" s="6" t="s">
        <v>122</v>
      </c>
      <c r="E78" s="8" t="s">
        <v>432</v>
      </c>
      <c r="F78" s="8" t="s">
        <v>433</v>
      </c>
      <c r="G78" s="8" t="s">
        <v>403</v>
      </c>
      <c r="H78" s="6" t="s">
        <v>434</v>
      </c>
      <c r="I78" s="6" t="s">
        <v>405</v>
      </c>
      <c r="J78" s="6" t="s">
        <v>354</v>
      </c>
      <c r="K78" s="6" t="s">
        <v>120</v>
      </c>
      <c r="L78" s="6"/>
      <c r="M78" s="7">
        <v>45612</v>
      </c>
      <c r="N78" s="6" t="s">
        <v>24</v>
      </c>
      <c r="O78" s="8" t="s">
        <v>435</v>
      </c>
      <c r="P78" s="6" t="str">
        <f>HYPERLINK("https://docs.wto.org/imrd/directdoc.asp?DDFDocuments/t/G/TBTN24/KEN1659.DOCX", "https://docs.wto.org/imrd/directdoc.asp?DDFDocuments/t/G/TBTN24/KEN1659.DOCX")</f>
        <v>https://docs.wto.org/imrd/directdoc.asp?DDFDocuments/t/G/TBTN24/KEN1659.DOCX</v>
      </c>
      <c r="Q78" s="6" t="str">
        <f>HYPERLINK("https://docs.wto.org/imrd/directdoc.asp?DDFDocuments/u/G/TBTN24/KEN1659.DOCX", "https://docs.wto.org/imrd/directdoc.asp?DDFDocuments/u/G/TBTN24/KEN1659.DOCX")</f>
        <v>https://docs.wto.org/imrd/directdoc.asp?DDFDocuments/u/G/TBTN24/KEN1659.DOCX</v>
      </c>
      <c r="R78" s="6" t="str">
        <f>HYPERLINK("https://docs.wto.org/imrd/directdoc.asp?DDFDocuments/v/G/TBTN24/KEN1659.DOCX", "https://docs.wto.org/imrd/directdoc.asp?DDFDocuments/v/G/TBTN24/KEN1659.DOCX")</f>
        <v>https://docs.wto.org/imrd/directdoc.asp?DDFDocuments/v/G/TBTN24/KEN1659.DOCX</v>
      </c>
    </row>
    <row r="79" spans="1:18" ht="30" x14ac:dyDescent="0.25">
      <c r="A79" s="2" t="s">
        <v>742</v>
      </c>
      <c r="B79" s="7">
        <v>45546</v>
      </c>
      <c r="C79" s="6" t="str">
        <f>HYPERLINK("https://eping.wto.org/en/Search?viewData= G/TBT/N/ARE/625, G/TBT/N/BHR/710, G/TBT/N/KWT/689, G/TBT/N/OMN/534, G/TBT/N/QAT/685, G/TBT/N/SAU/1353, G/TBT/N/YEM/291"," G/TBT/N/ARE/625, G/TBT/N/BHR/710, G/TBT/N/KWT/689, G/TBT/N/OMN/534, G/TBT/N/QAT/685, G/TBT/N/SAU/1353, G/TBT/N/YEM/291")</f>
        <v xml:space="preserve"> G/TBT/N/ARE/625, G/TBT/N/BHR/710, G/TBT/N/KWT/689, G/TBT/N/OMN/534, G/TBT/N/QAT/685, G/TBT/N/SAU/1353, G/TBT/N/YEM/291</v>
      </c>
      <c r="D79" s="6" t="s">
        <v>496</v>
      </c>
      <c r="E79" s="8" t="s">
        <v>497</v>
      </c>
      <c r="F79" s="8" t="s">
        <v>498</v>
      </c>
      <c r="G79" s="8" t="s">
        <v>499</v>
      </c>
      <c r="H79" s="6" t="s">
        <v>500</v>
      </c>
      <c r="I79" s="6" t="s">
        <v>501</v>
      </c>
      <c r="J79" s="6" t="s">
        <v>502</v>
      </c>
      <c r="K79" s="6" t="s">
        <v>120</v>
      </c>
      <c r="L79" s="6"/>
      <c r="M79" s="7">
        <v>45576</v>
      </c>
      <c r="N79" s="6" t="s">
        <v>24</v>
      </c>
      <c r="O79" s="8" t="s">
        <v>503</v>
      </c>
      <c r="P79" s="6" t="str">
        <f>HYPERLINK("https://docs.wto.org/imrd/directdoc.asp?DDFDocuments/t/G/TBTN24/ARE625.DOCX", "https://docs.wto.org/imrd/directdoc.asp?DDFDocuments/t/G/TBTN24/ARE625.DOCX")</f>
        <v>https://docs.wto.org/imrd/directdoc.asp?DDFDocuments/t/G/TBTN24/ARE625.DOCX</v>
      </c>
      <c r="Q79" s="6" t="str">
        <f>HYPERLINK("https://docs.wto.org/imrd/directdoc.asp?DDFDocuments/u/G/TBTN24/ARE625.DOCX", "https://docs.wto.org/imrd/directdoc.asp?DDFDocuments/u/G/TBTN24/ARE625.DOCX")</f>
        <v>https://docs.wto.org/imrd/directdoc.asp?DDFDocuments/u/G/TBTN24/ARE625.DOCX</v>
      </c>
      <c r="R79" s="6" t="str">
        <f>HYPERLINK("https://docs.wto.org/imrd/directdoc.asp?DDFDocuments/v/G/TBTN24/ARE625.DOCX", "https://docs.wto.org/imrd/directdoc.asp?DDFDocuments/v/G/TBTN24/ARE625.DOCX")</f>
        <v>https://docs.wto.org/imrd/directdoc.asp?DDFDocuments/v/G/TBTN24/ARE625.DOCX</v>
      </c>
    </row>
    <row r="80" spans="1:18" ht="30" x14ac:dyDescent="0.25">
      <c r="A80" s="2" t="s">
        <v>742</v>
      </c>
      <c r="B80" s="7">
        <v>45546</v>
      </c>
      <c r="C80" s="6" t="str">
        <f>HYPERLINK("https://eping.wto.org/en/Search?viewData= G/TBT/N/ARE/625, G/TBT/N/BHR/710, G/TBT/N/KWT/689, G/TBT/N/OMN/534, G/TBT/N/QAT/685, G/TBT/N/SAU/1353, G/TBT/N/YEM/291"," G/TBT/N/ARE/625, G/TBT/N/BHR/710, G/TBT/N/KWT/689, G/TBT/N/OMN/534, G/TBT/N/QAT/685, G/TBT/N/SAU/1353, G/TBT/N/YEM/291")</f>
        <v xml:space="preserve"> G/TBT/N/ARE/625, G/TBT/N/BHR/710, G/TBT/N/KWT/689, G/TBT/N/OMN/534, G/TBT/N/QAT/685, G/TBT/N/SAU/1353, G/TBT/N/YEM/291</v>
      </c>
      <c r="D80" s="6" t="s">
        <v>504</v>
      </c>
      <c r="E80" s="8" t="s">
        <v>497</v>
      </c>
      <c r="F80" s="8" t="s">
        <v>498</v>
      </c>
      <c r="G80" s="8" t="s">
        <v>499</v>
      </c>
      <c r="H80" s="6" t="s">
        <v>500</v>
      </c>
      <c r="I80" s="6" t="s">
        <v>501</v>
      </c>
      <c r="J80" s="6" t="s">
        <v>502</v>
      </c>
      <c r="K80" s="6" t="s">
        <v>120</v>
      </c>
      <c r="L80" s="6"/>
      <c r="M80" s="7">
        <v>45576</v>
      </c>
      <c r="N80" s="6" t="s">
        <v>24</v>
      </c>
      <c r="O80" s="8" t="s">
        <v>503</v>
      </c>
      <c r="P80" s="6" t="str">
        <f>HYPERLINK("https://docs.wto.org/imrd/directdoc.asp?DDFDocuments/t/G/TBTN24/ARE625.DOCX", "https://docs.wto.org/imrd/directdoc.asp?DDFDocuments/t/G/TBTN24/ARE625.DOCX")</f>
        <v>https://docs.wto.org/imrd/directdoc.asp?DDFDocuments/t/G/TBTN24/ARE625.DOCX</v>
      </c>
      <c r="Q80" s="6" t="str">
        <f>HYPERLINK("https://docs.wto.org/imrd/directdoc.asp?DDFDocuments/u/G/TBTN24/ARE625.DOCX", "https://docs.wto.org/imrd/directdoc.asp?DDFDocuments/u/G/TBTN24/ARE625.DOCX")</f>
        <v>https://docs.wto.org/imrd/directdoc.asp?DDFDocuments/u/G/TBTN24/ARE625.DOCX</v>
      </c>
      <c r="R80" s="6" t="str">
        <f>HYPERLINK("https://docs.wto.org/imrd/directdoc.asp?DDFDocuments/v/G/TBTN24/ARE625.DOCX", "https://docs.wto.org/imrd/directdoc.asp?DDFDocuments/v/G/TBTN24/ARE625.DOCX")</f>
        <v>https://docs.wto.org/imrd/directdoc.asp?DDFDocuments/v/G/TBTN24/ARE625.DOCX</v>
      </c>
    </row>
    <row r="81" spans="1:18" ht="30" x14ac:dyDescent="0.25">
      <c r="A81" s="2" t="s">
        <v>742</v>
      </c>
      <c r="B81" s="7">
        <v>45546</v>
      </c>
      <c r="C81" s="6" t="str">
        <f>HYPERLINK("https://eping.wto.org/en/Search?viewData= G/TBT/N/ARE/625, G/TBT/N/BHR/710, G/TBT/N/KWT/689, G/TBT/N/OMN/534, G/TBT/N/QAT/685, G/TBT/N/SAU/1353, G/TBT/N/YEM/291"," G/TBT/N/ARE/625, G/TBT/N/BHR/710, G/TBT/N/KWT/689, G/TBT/N/OMN/534, G/TBT/N/QAT/685, G/TBT/N/SAU/1353, G/TBT/N/YEM/291")</f>
        <v xml:space="preserve"> G/TBT/N/ARE/625, G/TBT/N/BHR/710, G/TBT/N/KWT/689, G/TBT/N/OMN/534, G/TBT/N/QAT/685, G/TBT/N/SAU/1353, G/TBT/N/YEM/291</v>
      </c>
      <c r="D81" s="6" t="s">
        <v>505</v>
      </c>
      <c r="E81" s="8" t="s">
        <v>497</v>
      </c>
      <c r="F81" s="8" t="s">
        <v>498</v>
      </c>
      <c r="G81" s="8" t="s">
        <v>499</v>
      </c>
      <c r="H81" s="6" t="s">
        <v>500</v>
      </c>
      <c r="I81" s="6" t="s">
        <v>501</v>
      </c>
      <c r="J81" s="6" t="s">
        <v>502</v>
      </c>
      <c r="K81" s="6" t="s">
        <v>120</v>
      </c>
      <c r="L81" s="6"/>
      <c r="M81" s="7">
        <v>45576</v>
      </c>
      <c r="N81" s="6" t="s">
        <v>24</v>
      </c>
      <c r="O81" s="8" t="s">
        <v>503</v>
      </c>
      <c r="P81" s="6" t="str">
        <f>HYPERLINK("https://docs.wto.org/imrd/directdoc.asp?DDFDocuments/t/G/TBTN24/ARE625.DOCX", "https://docs.wto.org/imrd/directdoc.asp?DDFDocuments/t/G/TBTN24/ARE625.DOCX")</f>
        <v>https://docs.wto.org/imrd/directdoc.asp?DDFDocuments/t/G/TBTN24/ARE625.DOCX</v>
      </c>
      <c r="Q81" s="6" t="str">
        <f>HYPERLINK("https://docs.wto.org/imrd/directdoc.asp?DDFDocuments/u/G/TBTN24/ARE625.DOCX", "https://docs.wto.org/imrd/directdoc.asp?DDFDocuments/u/G/TBTN24/ARE625.DOCX")</f>
        <v>https://docs.wto.org/imrd/directdoc.asp?DDFDocuments/u/G/TBTN24/ARE625.DOCX</v>
      </c>
      <c r="R81" s="6" t="str">
        <f>HYPERLINK("https://docs.wto.org/imrd/directdoc.asp?DDFDocuments/v/G/TBTN24/ARE625.DOCX", "https://docs.wto.org/imrd/directdoc.asp?DDFDocuments/v/G/TBTN24/ARE625.DOCX")</f>
        <v>https://docs.wto.org/imrd/directdoc.asp?DDFDocuments/v/G/TBTN24/ARE625.DOCX</v>
      </c>
    </row>
    <row r="82" spans="1:18" ht="30" x14ac:dyDescent="0.25">
      <c r="A82" s="2" t="s">
        <v>742</v>
      </c>
      <c r="B82" s="7">
        <v>45546</v>
      </c>
      <c r="C82" s="6" t="str">
        <f>HYPERLINK("https://eping.wto.org/en/Search?viewData= G/TBT/N/ARE/625, G/TBT/N/BHR/710, G/TBT/N/KWT/689, G/TBT/N/OMN/534, G/TBT/N/QAT/685, G/TBT/N/SAU/1353, G/TBT/N/YEM/291"," G/TBT/N/ARE/625, G/TBT/N/BHR/710, G/TBT/N/KWT/689, G/TBT/N/OMN/534, G/TBT/N/QAT/685, G/TBT/N/SAU/1353, G/TBT/N/YEM/291")</f>
        <v xml:space="preserve"> G/TBT/N/ARE/625, G/TBT/N/BHR/710, G/TBT/N/KWT/689, G/TBT/N/OMN/534, G/TBT/N/QAT/685, G/TBT/N/SAU/1353, G/TBT/N/YEM/291</v>
      </c>
      <c r="D82" s="6" t="s">
        <v>506</v>
      </c>
      <c r="E82" s="8" t="s">
        <v>497</v>
      </c>
      <c r="F82" s="8" t="s">
        <v>498</v>
      </c>
      <c r="G82" s="8" t="s">
        <v>499</v>
      </c>
      <c r="H82" s="6" t="s">
        <v>500</v>
      </c>
      <c r="I82" s="6" t="s">
        <v>501</v>
      </c>
      <c r="J82" s="6" t="s">
        <v>502</v>
      </c>
      <c r="K82" s="6" t="s">
        <v>120</v>
      </c>
      <c r="L82" s="6"/>
      <c r="M82" s="7">
        <v>45576</v>
      </c>
      <c r="N82" s="6" t="s">
        <v>24</v>
      </c>
      <c r="O82" s="8" t="s">
        <v>503</v>
      </c>
      <c r="P82" s="6" t="str">
        <f>HYPERLINK("https://docs.wto.org/imrd/directdoc.asp?DDFDocuments/t/G/TBTN24/ARE625.DOCX", "https://docs.wto.org/imrd/directdoc.asp?DDFDocuments/t/G/TBTN24/ARE625.DOCX")</f>
        <v>https://docs.wto.org/imrd/directdoc.asp?DDFDocuments/t/G/TBTN24/ARE625.DOCX</v>
      </c>
      <c r="Q82" s="6" t="str">
        <f>HYPERLINK("https://docs.wto.org/imrd/directdoc.asp?DDFDocuments/u/G/TBTN24/ARE625.DOCX", "https://docs.wto.org/imrd/directdoc.asp?DDFDocuments/u/G/TBTN24/ARE625.DOCX")</f>
        <v>https://docs.wto.org/imrd/directdoc.asp?DDFDocuments/u/G/TBTN24/ARE625.DOCX</v>
      </c>
      <c r="R82" s="6" t="str">
        <f>HYPERLINK("https://docs.wto.org/imrd/directdoc.asp?DDFDocuments/v/G/TBTN24/ARE625.DOCX", "https://docs.wto.org/imrd/directdoc.asp?DDFDocuments/v/G/TBTN24/ARE625.DOCX")</f>
        <v>https://docs.wto.org/imrd/directdoc.asp?DDFDocuments/v/G/TBTN24/ARE625.DOCX</v>
      </c>
    </row>
    <row r="83" spans="1:18" ht="30" x14ac:dyDescent="0.25">
      <c r="A83" s="2" t="s">
        <v>742</v>
      </c>
      <c r="B83" s="7">
        <v>45546</v>
      </c>
      <c r="C83" s="6" t="str">
        <f>HYPERLINK("https://eping.wto.org/en/Search?viewData= G/TBT/N/ARE/625, G/TBT/N/BHR/710, G/TBT/N/KWT/689, G/TBT/N/OMN/534, G/TBT/N/QAT/685, G/TBT/N/SAU/1353, G/TBT/N/YEM/291"," G/TBT/N/ARE/625, G/TBT/N/BHR/710, G/TBT/N/KWT/689, G/TBT/N/OMN/534, G/TBT/N/QAT/685, G/TBT/N/SAU/1353, G/TBT/N/YEM/291")</f>
        <v xml:space="preserve"> G/TBT/N/ARE/625, G/TBT/N/BHR/710, G/TBT/N/KWT/689, G/TBT/N/OMN/534, G/TBT/N/QAT/685, G/TBT/N/SAU/1353, G/TBT/N/YEM/291</v>
      </c>
      <c r="D83" s="6" t="s">
        <v>512</v>
      </c>
      <c r="E83" s="8" t="s">
        <v>497</v>
      </c>
      <c r="F83" s="8" t="s">
        <v>498</v>
      </c>
      <c r="G83" s="8" t="s">
        <v>499</v>
      </c>
      <c r="H83" s="6" t="s">
        <v>500</v>
      </c>
      <c r="I83" s="6" t="s">
        <v>501</v>
      </c>
      <c r="J83" s="6" t="s">
        <v>502</v>
      </c>
      <c r="K83" s="6" t="s">
        <v>120</v>
      </c>
      <c r="L83" s="6"/>
      <c r="M83" s="7">
        <v>45576</v>
      </c>
      <c r="N83" s="6" t="s">
        <v>24</v>
      </c>
      <c r="O83" s="8" t="s">
        <v>503</v>
      </c>
      <c r="P83" s="6" t="str">
        <f>HYPERLINK("https://docs.wto.org/imrd/directdoc.asp?DDFDocuments/t/G/TBTN24/ARE625.DOCX", "https://docs.wto.org/imrd/directdoc.asp?DDFDocuments/t/G/TBTN24/ARE625.DOCX")</f>
        <v>https://docs.wto.org/imrd/directdoc.asp?DDFDocuments/t/G/TBTN24/ARE625.DOCX</v>
      </c>
      <c r="Q83" s="6" t="str">
        <f>HYPERLINK("https://docs.wto.org/imrd/directdoc.asp?DDFDocuments/u/G/TBTN24/ARE625.DOCX", "https://docs.wto.org/imrd/directdoc.asp?DDFDocuments/u/G/TBTN24/ARE625.DOCX")</f>
        <v>https://docs.wto.org/imrd/directdoc.asp?DDFDocuments/u/G/TBTN24/ARE625.DOCX</v>
      </c>
      <c r="R83" s="6" t="str">
        <f>HYPERLINK("https://docs.wto.org/imrd/directdoc.asp?DDFDocuments/v/G/TBTN24/ARE625.DOCX", "https://docs.wto.org/imrd/directdoc.asp?DDFDocuments/v/G/TBTN24/ARE625.DOCX")</f>
        <v>https://docs.wto.org/imrd/directdoc.asp?DDFDocuments/v/G/TBTN24/ARE625.DOCX</v>
      </c>
    </row>
    <row r="84" spans="1:18" ht="30" x14ac:dyDescent="0.25">
      <c r="A84" s="2" t="s">
        <v>742</v>
      </c>
      <c r="B84" s="7">
        <v>45546</v>
      </c>
      <c r="C84" s="6" t="str">
        <f>HYPERLINK("https://eping.wto.org/en/Search?viewData= G/TBT/N/ARE/625, G/TBT/N/BHR/710, G/TBT/N/KWT/689, G/TBT/N/OMN/534, G/TBT/N/QAT/685, G/TBT/N/SAU/1353, G/TBT/N/YEM/291"," G/TBT/N/ARE/625, G/TBT/N/BHR/710, G/TBT/N/KWT/689, G/TBT/N/OMN/534, G/TBT/N/QAT/685, G/TBT/N/SAU/1353, G/TBT/N/YEM/291")</f>
        <v xml:space="preserve"> G/TBT/N/ARE/625, G/TBT/N/BHR/710, G/TBT/N/KWT/689, G/TBT/N/OMN/534, G/TBT/N/QAT/685, G/TBT/N/SAU/1353, G/TBT/N/YEM/291</v>
      </c>
      <c r="D84" s="6" t="s">
        <v>513</v>
      </c>
      <c r="E84" s="8" t="s">
        <v>497</v>
      </c>
      <c r="F84" s="8" t="s">
        <v>498</v>
      </c>
      <c r="G84" s="8" t="s">
        <v>499</v>
      </c>
      <c r="H84" s="6" t="s">
        <v>500</v>
      </c>
      <c r="I84" s="6" t="s">
        <v>501</v>
      </c>
      <c r="J84" s="6" t="s">
        <v>502</v>
      </c>
      <c r="K84" s="6" t="s">
        <v>120</v>
      </c>
      <c r="L84" s="6"/>
      <c r="M84" s="7">
        <v>45576</v>
      </c>
      <c r="N84" s="6" t="s">
        <v>24</v>
      </c>
      <c r="O84" s="8" t="s">
        <v>503</v>
      </c>
      <c r="P84" s="6" t="str">
        <f>HYPERLINK("https://docs.wto.org/imrd/directdoc.asp?DDFDocuments/t/G/TBTN24/ARE625.DOCX", "https://docs.wto.org/imrd/directdoc.asp?DDFDocuments/t/G/TBTN24/ARE625.DOCX")</f>
        <v>https://docs.wto.org/imrd/directdoc.asp?DDFDocuments/t/G/TBTN24/ARE625.DOCX</v>
      </c>
      <c r="Q84" s="6" t="str">
        <f>HYPERLINK("https://docs.wto.org/imrd/directdoc.asp?DDFDocuments/u/G/TBTN24/ARE625.DOCX", "https://docs.wto.org/imrd/directdoc.asp?DDFDocuments/u/G/TBTN24/ARE625.DOCX")</f>
        <v>https://docs.wto.org/imrd/directdoc.asp?DDFDocuments/u/G/TBTN24/ARE625.DOCX</v>
      </c>
      <c r="R84" s="6" t="str">
        <f>HYPERLINK("https://docs.wto.org/imrd/directdoc.asp?DDFDocuments/v/G/TBTN24/ARE625.DOCX", "https://docs.wto.org/imrd/directdoc.asp?DDFDocuments/v/G/TBTN24/ARE625.DOCX")</f>
        <v>https://docs.wto.org/imrd/directdoc.asp?DDFDocuments/v/G/TBTN24/ARE625.DOCX</v>
      </c>
    </row>
    <row r="85" spans="1:18" ht="30" x14ac:dyDescent="0.25">
      <c r="A85" s="2" t="s">
        <v>742</v>
      </c>
      <c r="B85" s="7">
        <v>45546</v>
      </c>
      <c r="C85" s="6" t="str">
        <f>HYPERLINK("https://eping.wto.org/en/Search?viewData= G/TBT/N/ARE/625, G/TBT/N/BHR/710, G/TBT/N/KWT/689, G/TBT/N/OMN/534, G/TBT/N/QAT/685, G/TBT/N/SAU/1353, G/TBT/N/YEM/291"," G/TBT/N/ARE/625, G/TBT/N/BHR/710, G/TBT/N/KWT/689, G/TBT/N/OMN/534, G/TBT/N/QAT/685, G/TBT/N/SAU/1353, G/TBT/N/YEM/291")</f>
        <v xml:space="preserve"> G/TBT/N/ARE/625, G/TBT/N/BHR/710, G/TBT/N/KWT/689, G/TBT/N/OMN/534, G/TBT/N/QAT/685, G/TBT/N/SAU/1353, G/TBT/N/YEM/291</v>
      </c>
      <c r="D85" s="6" t="s">
        <v>514</v>
      </c>
      <c r="E85" s="8" t="s">
        <v>497</v>
      </c>
      <c r="F85" s="8" t="s">
        <v>498</v>
      </c>
      <c r="G85" s="8" t="s">
        <v>499</v>
      </c>
      <c r="H85" s="6" t="s">
        <v>500</v>
      </c>
      <c r="I85" s="6" t="s">
        <v>501</v>
      </c>
      <c r="J85" s="6" t="s">
        <v>502</v>
      </c>
      <c r="K85" s="6" t="s">
        <v>120</v>
      </c>
      <c r="L85" s="6"/>
      <c r="M85" s="7">
        <v>45576</v>
      </c>
      <c r="N85" s="6" t="s">
        <v>24</v>
      </c>
      <c r="O85" s="8" t="s">
        <v>503</v>
      </c>
      <c r="P85" s="6" t="str">
        <f>HYPERLINK("https://docs.wto.org/imrd/directdoc.asp?DDFDocuments/t/G/TBTN24/ARE625.DOCX", "https://docs.wto.org/imrd/directdoc.asp?DDFDocuments/t/G/TBTN24/ARE625.DOCX")</f>
        <v>https://docs.wto.org/imrd/directdoc.asp?DDFDocuments/t/G/TBTN24/ARE625.DOCX</v>
      </c>
      <c r="Q85" s="6" t="str">
        <f>HYPERLINK("https://docs.wto.org/imrd/directdoc.asp?DDFDocuments/u/G/TBTN24/ARE625.DOCX", "https://docs.wto.org/imrd/directdoc.asp?DDFDocuments/u/G/TBTN24/ARE625.DOCX")</f>
        <v>https://docs.wto.org/imrd/directdoc.asp?DDFDocuments/u/G/TBTN24/ARE625.DOCX</v>
      </c>
      <c r="R85" s="6" t="str">
        <f>HYPERLINK("https://docs.wto.org/imrd/directdoc.asp?DDFDocuments/v/G/TBTN24/ARE625.DOCX", "https://docs.wto.org/imrd/directdoc.asp?DDFDocuments/v/G/TBTN24/ARE625.DOCX")</f>
        <v>https://docs.wto.org/imrd/directdoc.asp?DDFDocuments/v/G/TBTN24/ARE625.DOCX</v>
      </c>
    </row>
    <row r="86" spans="1:18" ht="240" x14ac:dyDescent="0.25">
      <c r="A86" s="2" t="s">
        <v>767</v>
      </c>
      <c r="B86" s="7">
        <v>45537</v>
      </c>
      <c r="C86" s="6" t="str">
        <f>HYPERLINK("https://eping.wto.org/en/Search?viewData= G/TBT/N/KOR/1227"," G/TBT/N/KOR/1227")</f>
        <v xml:space="preserve"> G/TBT/N/KOR/1227</v>
      </c>
      <c r="D86" s="6" t="s">
        <v>303</v>
      </c>
      <c r="E86" s="8" t="s">
        <v>648</v>
      </c>
      <c r="F86" s="8" t="s">
        <v>649</v>
      </c>
      <c r="G86" s="8" t="s">
        <v>650</v>
      </c>
      <c r="H86" s="6" t="s">
        <v>21</v>
      </c>
      <c r="I86" s="6" t="s">
        <v>183</v>
      </c>
      <c r="J86" s="6" t="s">
        <v>146</v>
      </c>
      <c r="K86" s="6" t="s">
        <v>184</v>
      </c>
      <c r="L86" s="6"/>
      <c r="M86" s="7">
        <v>45597</v>
      </c>
      <c r="N86" s="6" t="s">
        <v>24</v>
      </c>
      <c r="O86" s="8" t="s">
        <v>651</v>
      </c>
      <c r="P86" s="6" t="str">
        <f>HYPERLINK("https://docs.wto.org/imrd/directdoc.asp?DDFDocuments/t/G/TBTN24/KOR1227.DOCX", "https://docs.wto.org/imrd/directdoc.asp?DDFDocuments/t/G/TBTN24/KOR1227.DOCX")</f>
        <v>https://docs.wto.org/imrd/directdoc.asp?DDFDocuments/t/G/TBTN24/KOR1227.DOCX</v>
      </c>
      <c r="Q86" s="6" t="str">
        <f>HYPERLINK("https://docs.wto.org/imrd/directdoc.asp?DDFDocuments/u/G/TBTN24/KOR1227.DOCX", "https://docs.wto.org/imrd/directdoc.asp?DDFDocuments/u/G/TBTN24/KOR1227.DOCX")</f>
        <v>https://docs.wto.org/imrd/directdoc.asp?DDFDocuments/u/G/TBTN24/KOR1227.DOCX</v>
      </c>
      <c r="R86" s="6" t="str">
        <f>HYPERLINK("https://docs.wto.org/imrd/directdoc.asp?DDFDocuments/v/G/TBTN24/KOR1227.DOCX", "https://docs.wto.org/imrd/directdoc.asp?DDFDocuments/v/G/TBTN24/KOR1227.DOCX")</f>
        <v>https://docs.wto.org/imrd/directdoc.asp?DDFDocuments/v/G/TBTN24/KOR1227.DOCX</v>
      </c>
    </row>
    <row r="87" spans="1:18" ht="30" x14ac:dyDescent="0.25">
      <c r="A87" s="2" t="s">
        <v>704</v>
      </c>
      <c r="B87" s="7">
        <v>45559</v>
      </c>
      <c r="C87" s="6" t="str">
        <f>HYPERLINK("https://eping.wto.org/en/Search?viewData= G/TBT/N/BRA/1568"," G/TBT/N/BRA/1568")</f>
        <v xml:space="preserve"> G/TBT/N/BRA/1568</v>
      </c>
      <c r="D87" s="6" t="s">
        <v>178</v>
      </c>
      <c r="E87" s="8" t="s">
        <v>192</v>
      </c>
      <c r="F87" s="8" t="s">
        <v>193</v>
      </c>
      <c r="G87" s="8" t="s">
        <v>194</v>
      </c>
      <c r="H87" s="6" t="s">
        <v>21</v>
      </c>
      <c r="I87" s="6" t="s">
        <v>195</v>
      </c>
      <c r="J87" s="6" t="s">
        <v>23</v>
      </c>
      <c r="K87" s="6" t="s">
        <v>120</v>
      </c>
      <c r="L87" s="6"/>
      <c r="M87" s="7">
        <v>45609</v>
      </c>
      <c r="N87" s="6" t="s">
        <v>24</v>
      </c>
      <c r="O87" s="8" t="s">
        <v>196</v>
      </c>
      <c r="P87" s="6" t="str">
        <f>HYPERLINK("https://docs.wto.org/imrd/directdoc.asp?DDFDocuments/t/G/TBTN24/BRA1568.DOCX", "https://docs.wto.org/imrd/directdoc.asp?DDFDocuments/t/G/TBTN24/BRA1568.DOCX")</f>
        <v>https://docs.wto.org/imrd/directdoc.asp?DDFDocuments/t/G/TBTN24/BRA1568.DOCX</v>
      </c>
      <c r="Q87" s="6" t="str">
        <f>HYPERLINK("https://docs.wto.org/imrd/directdoc.asp?DDFDocuments/u/G/TBTN24/BRA1568.DOCX", "https://docs.wto.org/imrd/directdoc.asp?DDFDocuments/u/G/TBTN24/BRA1568.DOCX")</f>
        <v>https://docs.wto.org/imrd/directdoc.asp?DDFDocuments/u/G/TBTN24/BRA1568.DOCX</v>
      </c>
      <c r="R87" s="6" t="str">
        <f>HYPERLINK("https://docs.wto.org/imrd/directdoc.asp?DDFDocuments/v/G/TBTN24/BRA1568.DOCX", "https://docs.wto.org/imrd/directdoc.asp?DDFDocuments/v/G/TBTN24/BRA1568.DOCX")</f>
        <v>https://docs.wto.org/imrd/directdoc.asp?DDFDocuments/v/G/TBTN24/BRA1568.DOCX</v>
      </c>
    </row>
    <row r="88" spans="1:18" ht="45" x14ac:dyDescent="0.25">
      <c r="A88" s="2" t="s">
        <v>704</v>
      </c>
      <c r="B88" s="7">
        <v>45559</v>
      </c>
      <c r="C88" s="6" t="str">
        <f>HYPERLINK("https://eping.wto.org/en/Search?viewData= G/TBT/N/BRA/1569"," G/TBT/N/BRA/1569")</f>
        <v xml:space="preserve"> G/TBT/N/BRA/1569</v>
      </c>
      <c r="D88" s="6" t="s">
        <v>178</v>
      </c>
      <c r="E88" s="8" t="s">
        <v>205</v>
      </c>
      <c r="F88" s="8" t="s">
        <v>206</v>
      </c>
      <c r="G88" s="8" t="s">
        <v>194</v>
      </c>
      <c r="H88" s="6" t="s">
        <v>21</v>
      </c>
      <c r="I88" s="6" t="s">
        <v>195</v>
      </c>
      <c r="J88" s="6" t="s">
        <v>23</v>
      </c>
      <c r="K88" s="6" t="s">
        <v>120</v>
      </c>
      <c r="L88" s="6"/>
      <c r="M88" s="7">
        <v>45609</v>
      </c>
      <c r="N88" s="6" t="s">
        <v>24</v>
      </c>
      <c r="O88" s="8" t="s">
        <v>207</v>
      </c>
      <c r="P88" s="6" t="str">
        <f>HYPERLINK("https://docs.wto.org/imrd/directdoc.asp?DDFDocuments/t/G/TBTN24/BRA1569.DOCX", "https://docs.wto.org/imrd/directdoc.asp?DDFDocuments/t/G/TBTN24/BRA1569.DOCX")</f>
        <v>https://docs.wto.org/imrd/directdoc.asp?DDFDocuments/t/G/TBTN24/BRA1569.DOCX</v>
      </c>
      <c r="Q88" s="6" t="str">
        <f>HYPERLINK("https://docs.wto.org/imrd/directdoc.asp?DDFDocuments/u/G/TBTN24/BRA1569.DOCX", "https://docs.wto.org/imrd/directdoc.asp?DDFDocuments/u/G/TBTN24/BRA1569.DOCX")</f>
        <v>https://docs.wto.org/imrd/directdoc.asp?DDFDocuments/u/G/TBTN24/BRA1569.DOCX</v>
      </c>
      <c r="R88" s="6" t="str">
        <f>HYPERLINK("https://docs.wto.org/imrd/directdoc.asp?DDFDocuments/v/G/TBTN24/BRA1569.DOCX", "https://docs.wto.org/imrd/directdoc.asp?DDFDocuments/v/G/TBTN24/BRA1569.DOCX")</f>
        <v>https://docs.wto.org/imrd/directdoc.asp?DDFDocuments/v/G/TBTN24/BRA1569.DOCX</v>
      </c>
    </row>
    <row r="89" spans="1:18" ht="180" x14ac:dyDescent="0.25">
      <c r="A89" s="2" t="s">
        <v>747</v>
      </c>
      <c r="B89" s="7">
        <v>45545</v>
      </c>
      <c r="C89" s="6" t="str">
        <f>HYPERLINK("https://eping.wto.org/en/Search?viewData= G/TBT/N/USA/2143"," G/TBT/N/USA/2143")</f>
        <v xml:space="preserve"> G/TBT/N/USA/2143</v>
      </c>
      <c r="D89" s="6" t="s">
        <v>59</v>
      </c>
      <c r="E89" s="8" t="s">
        <v>531</v>
      </c>
      <c r="F89" s="8" t="s">
        <v>532</v>
      </c>
      <c r="G89" s="8" t="s">
        <v>533</v>
      </c>
      <c r="H89" s="6" t="s">
        <v>21</v>
      </c>
      <c r="I89" s="6" t="s">
        <v>534</v>
      </c>
      <c r="J89" s="6" t="s">
        <v>64</v>
      </c>
      <c r="K89" s="6" t="s">
        <v>21</v>
      </c>
      <c r="L89" s="6"/>
      <c r="M89" s="7">
        <v>45583</v>
      </c>
      <c r="N89" s="6" t="s">
        <v>24</v>
      </c>
      <c r="O89" s="8" t="s">
        <v>535</v>
      </c>
      <c r="P89" s="6" t="str">
        <f>HYPERLINK("https://docs.wto.org/imrd/directdoc.asp?DDFDocuments/t/G/TBTN24/USA2143.DOCX", "https://docs.wto.org/imrd/directdoc.asp?DDFDocuments/t/G/TBTN24/USA2143.DOCX")</f>
        <v>https://docs.wto.org/imrd/directdoc.asp?DDFDocuments/t/G/TBTN24/USA2143.DOCX</v>
      </c>
      <c r="Q89" s="6" t="str">
        <f>HYPERLINK("https://docs.wto.org/imrd/directdoc.asp?DDFDocuments/u/G/TBTN24/USA2143.DOCX", "https://docs.wto.org/imrd/directdoc.asp?DDFDocuments/u/G/TBTN24/USA2143.DOCX")</f>
        <v>https://docs.wto.org/imrd/directdoc.asp?DDFDocuments/u/G/TBTN24/USA2143.DOCX</v>
      </c>
      <c r="R89" s="6" t="str">
        <f>HYPERLINK("https://docs.wto.org/imrd/directdoc.asp?DDFDocuments/v/G/TBTN24/USA2143.DOCX", "https://docs.wto.org/imrd/directdoc.asp?DDFDocuments/v/G/TBTN24/USA2143.DOCX")</f>
        <v>https://docs.wto.org/imrd/directdoc.asp?DDFDocuments/v/G/TBTN24/USA2143.DOCX</v>
      </c>
    </row>
    <row r="90" spans="1:18" ht="30" x14ac:dyDescent="0.25">
      <c r="A90" s="2" t="s">
        <v>729</v>
      </c>
      <c r="B90" s="7">
        <v>45552</v>
      </c>
      <c r="C90" s="6" t="str">
        <f>HYPERLINK("https://eping.wto.org/en/Search?viewData= G/TBT/N/KEN/1662"," G/TBT/N/KEN/1662")</f>
        <v xml:space="preserve"> G/TBT/N/KEN/1662</v>
      </c>
      <c r="D90" s="6" t="s">
        <v>122</v>
      </c>
      <c r="E90" s="8" t="s">
        <v>394</v>
      </c>
      <c r="F90" s="8" t="s">
        <v>395</v>
      </c>
      <c r="G90" s="8" t="s">
        <v>396</v>
      </c>
      <c r="H90" s="6" t="s">
        <v>397</v>
      </c>
      <c r="I90" s="6" t="s">
        <v>398</v>
      </c>
      <c r="J90" s="6" t="s">
        <v>399</v>
      </c>
      <c r="K90" s="6" t="s">
        <v>120</v>
      </c>
      <c r="L90" s="6"/>
      <c r="M90" s="7">
        <v>45612</v>
      </c>
      <c r="N90" s="6" t="s">
        <v>24</v>
      </c>
      <c r="O90" s="8" t="s">
        <v>400</v>
      </c>
      <c r="P90" s="6" t="str">
        <f>HYPERLINK("https://docs.wto.org/imrd/directdoc.asp?DDFDocuments/t/G/TBTN24/KEN1662.DOCX", "https://docs.wto.org/imrd/directdoc.asp?DDFDocuments/t/G/TBTN24/KEN1662.DOCX")</f>
        <v>https://docs.wto.org/imrd/directdoc.asp?DDFDocuments/t/G/TBTN24/KEN1662.DOCX</v>
      </c>
      <c r="Q90" s="6" t="str">
        <f>HYPERLINK("https://docs.wto.org/imrd/directdoc.asp?DDFDocuments/u/G/TBTN24/KEN1662.DOCX", "https://docs.wto.org/imrd/directdoc.asp?DDFDocuments/u/G/TBTN24/KEN1662.DOCX")</f>
        <v>https://docs.wto.org/imrd/directdoc.asp?DDFDocuments/u/G/TBTN24/KEN1662.DOCX</v>
      </c>
      <c r="R90" s="6" t="str">
        <f>HYPERLINK("https://docs.wto.org/imrd/directdoc.asp?DDFDocuments/v/G/TBTN24/KEN1662.DOCX", "https://docs.wto.org/imrd/directdoc.asp?DDFDocuments/v/G/TBTN24/KEN1662.DOCX")</f>
        <v>https://docs.wto.org/imrd/directdoc.asp?DDFDocuments/v/G/TBTN24/KEN1662.DOCX</v>
      </c>
    </row>
    <row r="91" spans="1:18" ht="30" x14ac:dyDescent="0.25">
      <c r="A91" s="2" t="s">
        <v>729</v>
      </c>
      <c r="B91" s="7">
        <v>45552</v>
      </c>
      <c r="C91" s="6" t="str">
        <f>HYPERLINK("https://eping.wto.org/en/Search?viewData= G/TBT/N/KEN/1658"," G/TBT/N/KEN/1658")</f>
        <v xml:space="preserve"> G/TBT/N/KEN/1658</v>
      </c>
      <c r="D91" s="6" t="s">
        <v>122</v>
      </c>
      <c r="E91" s="8" t="s">
        <v>414</v>
      </c>
      <c r="F91" s="8" t="s">
        <v>415</v>
      </c>
      <c r="G91" s="8" t="s">
        <v>396</v>
      </c>
      <c r="H91" s="6" t="s">
        <v>21</v>
      </c>
      <c r="I91" s="6" t="s">
        <v>398</v>
      </c>
      <c r="J91" s="6" t="s">
        <v>416</v>
      </c>
      <c r="K91" s="6" t="s">
        <v>120</v>
      </c>
      <c r="L91" s="6"/>
      <c r="M91" s="7">
        <v>45612</v>
      </c>
      <c r="N91" s="6" t="s">
        <v>24</v>
      </c>
      <c r="O91" s="8" t="s">
        <v>417</v>
      </c>
      <c r="P91" s="6" t="str">
        <f>HYPERLINK("https://docs.wto.org/imrd/directdoc.asp?DDFDocuments/t/G/TBTN24/KEN1658.DOCX", "https://docs.wto.org/imrd/directdoc.asp?DDFDocuments/t/G/TBTN24/KEN1658.DOCX")</f>
        <v>https://docs.wto.org/imrd/directdoc.asp?DDFDocuments/t/G/TBTN24/KEN1658.DOCX</v>
      </c>
      <c r="Q91" s="6" t="str">
        <f>HYPERLINK("https://docs.wto.org/imrd/directdoc.asp?DDFDocuments/u/G/TBTN24/KEN1658.DOCX", "https://docs.wto.org/imrd/directdoc.asp?DDFDocuments/u/G/TBTN24/KEN1658.DOCX")</f>
        <v>https://docs.wto.org/imrd/directdoc.asp?DDFDocuments/u/G/TBTN24/KEN1658.DOCX</v>
      </c>
      <c r="R91" s="6" t="str">
        <f>HYPERLINK("https://docs.wto.org/imrd/directdoc.asp?DDFDocuments/v/G/TBTN24/KEN1658.DOCX", "https://docs.wto.org/imrd/directdoc.asp?DDFDocuments/v/G/TBTN24/KEN1658.DOCX")</f>
        <v>https://docs.wto.org/imrd/directdoc.asp?DDFDocuments/v/G/TBTN24/KEN1658.DOCX</v>
      </c>
    </row>
    <row r="92" spans="1:18" ht="30" x14ac:dyDescent="0.25">
      <c r="A92" s="2" t="s">
        <v>729</v>
      </c>
      <c r="B92" s="7">
        <v>45552</v>
      </c>
      <c r="C92" s="6" t="str">
        <f>HYPERLINK("https://eping.wto.org/en/Search?viewData= G/TBT/N/KEN/1661"," G/TBT/N/KEN/1661")</f>
        <v xml:space="preserve"> G/TBT/N/KEN/1661</v>
      </c>
      <c r="D92" s="6" t="s">
        <v>122</v>
      </c>
      <c r="E92" s="8" t="s">
        <v>446</v>
      </c>
      <c r="F92" s="8" t="s">
        <v>395</v>
      </c>
      <c r="G92" s="8" t="s">
        <v>396</v>
      </c>
      <c r="H92" s="6" t="s">
        <v>397</v>
      </c>
      <c r="I92" s="6" t="s">
        <v>398</v>
      </c>
      <c r="J92" s="6" t="s">
        <v>399</v>
      </c>
      <c r="K92" s="6" t="s">
        <v>120</v>
      </c>
      <c r="L92" s="6"/>
      <c r="M92" s="7">
        <v>45612</v>
      </c>
      <c r="N92" s="6" t="s">
        <v>24</v>
      </c>
      <c r="O92" s="8" t="s">
        <v>447</v>
      </c>
      <c r="P92" s="6" t="str">
        <f>HYPERLINK("https://docs.wto.org/imrd/directdoc.asp?DDFDocuments/t/G/TBTN24/KEN1661.DOCX", "https://docs.wto.org/imrd/directdoc.asp?DDFDocuments/t/G/TBTN24/KEN1661.DOCX")</f>
        <v>https://docs.wto.org/imrd/directdoc.asp?DDFDocuments/t/G/TBTN24/KEN1661.DOCX</v>
      </c>
      <c r="Q92" s="6" t="str">
        <f>HYPERLINK("https://docs.wto.org/imrd/directdoc.asp?DDFDocuments/u/G/TBTN24/KEN1661.DOCX", "https://docs.wto.org/imrd/directdoc.asp?DDFDocuments/u/G/TBTN24/KEN1661.DOCX")</f>
        <v>https://docs.wto.org/imrd/directdoc.asp?DDFDocuments/u/G/TBTN24/KEN1661.DOCX</v>
      </c>
      <c r="R92" s="6" t="str">
        <f>HYPERLINK("https://docs.wto.org/imrd/directdoc.asp?DDFDocuments/v/G/TBTN24/KEN1661.DOCX", "https://docs.wto.org/imrd/directdoc.asp?DDFDocuments/v/G/TBTN24/KEN1661.DOCX")</f>
        <v>https://docs.wto.org/imrd/directdoc.asp?DDFDocuments/v/G/TBTN24/KEN1661.DOCX</v>
      </c>
    </row>
    <row r="93" spans="1:18" ht="105" x14ac:dyDescent="0.25">
      <c r="A93" s="2" t="s">
        <v>745</v>
      </c>
      <c r="B93" s="7">
        <v>45545</v>
      </c>
      <c r="C93" s="6" t="str">
        <f>HYPERLINK("https://eping.wto.org/en/Search?viewData= G/TBT/N/EGY/480"," G/TBT/N/EGY/480")</f>
        <v xml:space="preserve"> G/TBT/N/EGY/480</v>
      </c>
      <c r="D93" s="6" t="s">
        <v>521</v>
      </c>
      <c r="E93" s="8" t="s">
        <v>522</v>
      </c>
      <c r="F93" s="8" t="s">
        <v>523</v>
      </c>
      <c r="G93" s="8" t="s">
        <v>524</v>
      </c>
      <c r="H93" s="6" t="s">
        <v>21</v>
      </c>
      <c r="I93" s="6" t="s">
        <v>525</v>
      </c>
      <c r="J93" s="6" t="s">
        <v>262</v>
      </c>
      <c r="K93" s="6" t="s">
        <v>21</v>
      </c>
      <c r="L93" s="6"/>
      <c r="M93" s="7">
        <v>45605</v>
      </c>
      <c r="N93" s="6" t="s">
        <v>24</v>
      </c>
      <c r="O93" s="6"/>
      <c r="P93" s="6" t="str">
        <f>HYPERLINK("https://docs.wto.org/imrd/directdoc.asp?DDFDocuments/t/G/TBTN24/EGY480.DOCX", "https://docs.wto.org/imrd/directdoc.asp?DDFDocuments/t/G/TBTN24/EGY480.DOCX")</f>
        <v>https://docs.wto.org/imrd/directdoc.asp?DDFDocuments/t/G/TBTN24/EGY480.DOCX</v>
      </c>
      <c r="Q93" s="6" t="str">
        <f>HYPERLINK("https://docs.wto.org/imrd/directdoc.asp?DDFDocuments/u/G/TBTN24/EGY480.DOCX", "https://docs.wto.org/imrd/directdoc.asp?DDFDocuments/u/G/TBTN24/EGY480.DOCX")</f>
        <v>https://docs.wto.org/imrd/directdoc.asp?DDFDocuments/u/G/TBTN24/EGY480.DOCX</v>
      </c>
      <c r="R93" s="6" t="str">
        <f>HYPERLINK("https://docs.wto.org/imrd/directdoc.asp?DDFDocuments/v/G/TBTN24/EGY480.DOCX", "https://docs.wto.org/imrd/directdoc.asp?DDFDocuments/v/G/TBTN24/EGY480.DOCX")</f>
        <v>https://docs.wto.org/imrd/directdoc.asp?DDFDocuments/v/G/TBTN24/EGY480.DOCX</v>
      </c>
    </row>
    <row r="94" spans="1:18" ht="30" x14ac:dyDescent="0.25">
      <c r="A94" s="2" t="s">
        <v>732</v>
      </c>
      <c r="B94" s="7">
        <v>45552</v>
      </c>
      <c r="C94" s="6" t="str">
        <f>HYPERLINK("https://eping.wto.org/en/Search?viewData= G/TBT/N/KEN/1657"," G/TBT/N/KEN/1657")</f>
        <v xml:space="preserve"> G/TBT/N/KEN/1657</v>
      </c>
      <c r="D94" s="6" t="s">
        <v>122</v>
      </c>
      <c r="E94" s="8" t="s">
        <v>418</v>
      </c>
      <c r="F94" s="8" t="s">
        <v>419</v>
      </c>
      <c r="G94" s="8" t="s">
        <v>420</v>
      </c>
      <c r="H94" s="6" t="s">
        <v>421</v>
      </c>
      <c r="I94" s="6" t="s">
        <v>422</v>
      </c>
      <c r="J94" s="6" t="s">
        <v>399</v>
      </c>
      <c r="K94" s="6" t="s">
        <v>120</v>
      </c>
      <c r="L94" s="6"/>
      <c r="M94" s="7">
        <v>45612</v>
      </c>
      <c r="N94" s="6" t="s">
        <v>24</v>
      </c>
      <c r="O94" s="8" t="s">
        <v>423</v>
      </c>
      <c r="P94" s="6" t="str">
        <f>HYPERLINK("https://docs.wto.org/imrd/directdoc.asp?DDFDocuments/t/G/TBTN24/KEN1657.DOCX", "https://docs.wto.org/imrd/directdoc.asp?DDFDocuments/t/G/TBTN24/KEN1657.DOCX")</f>
        <v>https://docs.wto.org/imrd/directdoc.asp?DDFDocuments/t/G/TBTN24/KEN1657.DOCX</v>
      </c>
      <c r="Q94" s="6" t="str">
        <f>HYPERLINK("https://docs.wto.org/imrd/directdoc.asp?DDFDocuments/u/G/TBTN24/KEN1657.DOCX", "https://docs.wto.org/imrd/directdoc.asp?DDFDocuments/u/G/TBTN24/KEN1657.DOCX")</f>
        <v>https://docs.wto.org/imrd/directdoc.asp?DDFDocuments/u/G/TBTN24/KEN1657.DOCX</v>
      </c>
      <c r="R94" s="6" t="str">
        <f>HYPERLINK("https://docs.wto.org/imrd/directdoc.asp?DDFDocuments/v/G/TBTN24/KEN1657.DOCX", "https://docs.wto.org/imrd/directdoc.asp?DDFDocuments/v/G/TBTN24/KEN1657.DOCX")</f>
        <v>https://docs.wto.org/imrd/directdoc.asp?DDFDocuments/v/G/TBTN24/KEN1657.DOCX</v>
      </c>
    </row>
    <row r="95" spans="1:18" ht="30" x14ac:dyDescent="0.25">
      <c r="A95" s="2" t="s">
        <v>732</v>
      </c>
      <c r="B95" s="7">
        <v>45552</v>
      </c>
      <c r="C95" s="6" t="str">
        <f>HYPERLINK("https://eping.wto.org/en/Search?viewData= G/TBT/N/KEN/1660"," G/TBT/N/KEN/1660")</f>
        <v xml:space="preserve"> G/TBT/N/KEN/1660</v>
      </c>
      <c r="D95" s="6" t="s">
        <v>122</v>
      </c>
      <c r="E95" s="8" t="s">
        <v>436</v>
      </c>
      <c r="F95" s="8" t="s">
        <v>437</v>
      </c>
      <c r="G95" s="8" t="s">
        <v>420</v>
      </c>
      <c r="H95" s="6" t="s">
        <v>438</v>
      </c>
      <c r="I95" s="6" t="s">
        <v>422</v>
      </c>
      <c r="J95" s="6" t="s">
        <v>399</v>
      </c>
      <c r="K95" s="6" t="s">
        <v>120</v>
      </c>
      <c r="L95" s="6"/>
      <c r="M95" s="7">
        <v>45612</v>
      </c>
      <c r="N95" s="6" t="s">
        <v>24</v>
      </c>
      <c r="O95" s="8" t="s">
        <v>439</v>
      </c>
      <c r="P95" s="6" t="str">
        <f>HYPERLINK("https://docs.wto.org/imrd/directdoc.asp?DDFDocuments/t/G/TBTN24/KEN1660.DOCX", "https://docs.wto.org/imrd/directdoc.asp?DDFDocuments/t/G/TBTN24/KEN1660.DOCX")</f>
        <v>https://docs.wto.org/imrd/directdoc.asp?DDFDocuments/t/G/TBTN24/KEN1660.DOCX</v>
      </c>
      <c r="Q95" s="6" t="str">
        <f>HYPERLINK("https://docs.wto.org/imrd/directdoc.asp?DDFDocuments/u/G/TBTN24/KEN1660.DOCX", "https://docs.wto.org/imrd/directdoc.asp?DDFDocuments/u/G/TBTN24/KEN1660.DOCX")</f>
        <v>https://docs.wto.org/imrd/directdoc.asp?DDFDocuments/u/G/TBTN24/KEN1660.DOCX</v>
      </c>
      <c r="R95" s="6" t="str">
        <f>HYPERLINK("https://docs.wto.org/imrd/directdoc.asp?DDFDocuments/v/G/TBTN24/KEN1660.DOCX", "https://docs.wto.org/imrd/directdoc.asp?DDFDocuments/v/G/TBTN24/KEN1660.DOCX")</f>
        <v>https://docs.wto.org/imrd/directdoc.asp?DDFDocuments/v/G/TBTN24/KEN1660.DOCX</v>
      </c>
    </row>
    <row r="96" spans="1:18" ht="150" x14ac:dyDescent="0.25">
      <c r="A96" s="2" t="s">
        <v>732</v>
      </c>
      <c r="B96" s="7">
        <v>45548</v>
      </c>
      <c r="C96" s="6" t="str">
        <f>HYPERLINK("https://eping.wto.org/en/Search?viewData= G/TBT/N/HND/102"," G/TBT/N/HND/102")</f>
        <v xml:space="preserve"> G/TBT/N/HND/102</v>
      </c>
      <c r="D96" s="6" t="s">
        <v>488</v>
      </c>
      <c r="E96" s="8" t="s">
        <v>489</v>
      </c>
      <c r="F96" s="8" t="s">
        <v>490</v>
      </c>
      <c r="G96" s="8" t="s">
        <v>420</v>
      </c>
      <c r="H96" s="6" t="s">
        <v>21</v>
      </c>
      <c r="I96" s="6" t="s">
        <v>422</v>
      </c>
      <c r="J96" s="6" t="s">
        <v>84</v>
      </c>
      <c r="K96" s="6" t="s">
        <v>120</v>
      </c>
      <c r="L96" s="6"/>
      <c r="M96" s="7">
        <v>45608</v>
      </c>
      <c r="N96" s="6" t="s">
        <v>24</v>
      </c>
      <c r="O96" s="8" t="s">
        <v>491</v>
      </c>
      <c r="P96" s="6" t="str">
        <f>HYPERLINK("https://docs.wto.org/imrd/directdoc.asp?DDFDocuments/t/G/TBTN24/HND102.DOCX", "https://docs.wto.org/imrd/directdoc.asp?DDFDocuments/t/G/TBTN24/HND102.DOCX")</f>
        <v>https://docs.wto.org/imrd/directdoc.asp?DDFDocuments/t/G/TBTN24/HND102.DOCX</v>
      </c>
      <c r="Q96" s="6" t="str">
        <f>HYPERLINK("https://docs.wto.org/imrd/directdoc.asp?DDFDocuments/u/G/TBTN24/HND102.DOCX", "https://docs.wto.org/imrd/directdoc.asp?DDFDocuments/u/G/TBTN24/HND102.DOCX")</f>
        <v>https://docs.wto.org/imrd/directdoc.asp?DDFDocuments/u/G/TBTN24/HND102.DOCX</v>
      </c>
      <c r="R96" s="6" t="str">
        <f>HYPERLINK("https://docs.wto.org/imrd/directdoc.asp?DDFDocuments/v/G/TBTN24/HND102.DOCX", "https://docs.wto.org/imrd/directdoc.asp?DDFDocuments/v/G/TBTN24/HND102.DOCX")</f>
        <v>https://docs.wto.org/imrd/directdoc.asp?DDFDocuments/v/G/TBTN24/HND102.DOCX</v>
      </c>
    </row>
    <row r="97" spans="1:18" ht="60" x14ac:dyDescent="0.25">
      <c r="A97" s="2" t="s">
        <v>723</v>
      </c>
      <c r="B97" s="7">
        <v>45553</v>
      </c>
      <c r="C97" s="6" t="str">
        <f>HYPERLINK("https://eping.wto.org/en/Search?viewData= G/TBT/N/UGA/1997"," G/TBT/N/UGA/1997")</f>
        <v xml:space="preserve"> G/TBT/N/UGA/1997</v>
      </c>
      <c r="D97" s="6" t="s">
        <v>113</v>
      </c>
      <c r="E97" s="8" t="s">
        <v>350</v>
      </c>
      <c r="F97" s="8" t="s">
        <v>351</v>
      </c>
      <c r="G97" s="8" t="s">
        <v>352</v>
      </c>
      <c r="H97" s="6" t="s">
        <v>117</v>
      </c>
      <c r="I97" s="6" t="s">
        <v>353</v>
      </c>
      <c r="J97" s="6" t="s">
        <v>354</v>
      </c>
      <c r="K97" s="6" t="s">
        <v>120</v>
      </c>
      <c r="L97" s="6"/>
      <c r="M97" s="7">
        <v>45613</v>
      </c>
      <c r="N97" s="6" t="s">
        <v>24</v>
      </c>
      <c r="O97" s="8" t="s">
        <v>355</v>
      </c>
      <c r="P97" s="6" t="str">
        <f>HYPERLINK("https://docs.wto.org/imrd/directdoc.asp?DDFDocuments/t/G/TBTN24/UGA1997.DOCX", "https://docs.wto.org/imrd/directdoc.asp?DDFDocuments/t/G/TBTN24/UGA1997.DOCX")</f>
        <v>https://docs.wto.org/imrd/directdoc.asp?DDFDocuments/t/G/TBTN24/UGA1997.DOCX</v>
      </c>
      <c r="Q97" s="6" t="str">
        <f>HYPERLINK("https://docs.wto.org/imrd/directdoc.asp?DDFDocuments/u/G/TBTN24/UGA1997.DOCX", "https://docs.wto.org/imrd/directdoc.asp?DDFDocuments/u/G/TBTN24/UGA1997.DOCX")</f>
        <v>https://docs.wto.org/imrd/directdoc.asp?DDFDocuments/u/G/TBTN24/UGA1997.DOCX</v>
      </c>
      <c r="R97" s="6" t="str">
        <f>HYPERLINK("https://docs.wto.org/imrd/directdoc.asp?DDFDocuments/v/G/TBTN24/UGA1997.DOCX", "https://docs.wto.org/imrd/directdoc.asp?DDFDocuments/v/G/TBTN24/UGA1997.DOCX")</f>
        <v>https://docs.wto.org/imrd/directdoc.asp?DDFDocuments/v/G/TBTN24/UGA1997.DOCX</v>
      </c>
    </row>
    <row r="98" spans="1:18" ht="60" x14ac:dyDescent="0.25">
      <c r="A98" s="2" t="s">
        <v>723</v>
      </c>
      <c r="B98" s="7">
        <v>45553</v>
      </c>
      <c r="C98" s="6" t="str">
        <f>HYPERLINK("https://eping.wto.org/en/Search?viewData= G/TBT/N/UGA/1998"," G/TBT/N/UGA/1998")</f>
        <v xml:space="preserve"> G/TBT/N/UGA/1998</v>
      </c>
      <c r="D98" s="6" t="s">
        <v>113</v>
      </c>
      <c r="E98" s="8" t="s">
        <v>391</v>
      </c>
      <c r="F98" s="8" t="s">
        <v>392</v>
      </c>
      <c r="G98" s="8" t="s">
        <v>352</v>
      </c>
      <c r="H98" s="6" t="s">
        <v>117</v>
      </c>
      <c r="I98" s="6" t="s">
        <v>353</v>
      </c>
      <c r="J98" s="6" t="s">
        <v>354</v>
      </c>
      <c r="K98" s="6" t="s">
        <v>120</v>
      </c>
      <c r="L98" s="6"/>
      <c r="M98" s="7">
        <v>45613</v>
      </c>
      <c r="N98" s="6" t="s">
        <v>24</v>
      </c>
      <c r="O98" s="8" t="s">
        <v>393</v>
      </c>
      <c r="P98" s="6" t="str">
        <f>HYPERLINK("https://docs.wto.org/imrd/directdoc.asp?DDFDocuments/t/G/TBTN24/UGA1998.DOCX", "https://docs.wto.org/imrd/directdoc.asp?DDFDocuments/t/G/TBTN24/UGA1998.DOCX")</f>
        <v>https://docs.wto.org/imrd/directdoc.asp?DDFDocuments/t/G/TBTN24/UGA1998.DOCX</v>
      </c>
      <c r="Q98" s="6" t="str">
        <f>HYPERLINK("https://docs.wto.org/imrd/directdoc.asp?DDFDocuments/u/G/TBTN24/UGA1998.DOCX", "https://docs.wto.org/imrd/directdoc.asp?DDFDocuments/u/G/TBTN24/UGA1998.DOCX")</f>
        <v>https://docs.wto.org/imrd/directdoc.asp?DDFDocuments/u/G/TBTN24/UGA1998.DOCX</v>
      </c>
      <c r="R98" s="6" t="str">
        <f>HYPERLINK("https://docs.wto.org/imrd/directdoc.asp?DDFDocuments/v/G/TBTN24/UGA1998.DOCX", "https://docs.wto.org/imrd/directdoc.asp?DDFDocuments/v/G/TBTN24/UGA1998.DOCX")</f>
        <v>https://docs.wto.org/imrd/directdoc.asp?DDFDocuments/v/G/TBTN24/UGA1998.DOCX</v>
      </c>
    </row>
    <row r="99" spans="1:18" ht="60" x14ac:dyDescent="0.25">
      <c r="A99" s="2" t="s">
        <v>727</v>
      </c>
      <c r="B99" s="7">
        <v>45553</v>
      </c>
      <c r="C99" s="6" t="str">
        <f>HYPERLINK("https://eping.wto.org/en/Search?viewData= G/TBT/N/UGA/1999"," G/TBT/N/UGA/1999")</f>
        <v xml:space="preserve"> G/TBT/N/UGA/1999</v>
      </c>
      <c r="D99" s="6" t="s">
        <v>113</v>
      </c>
      <c r="E99" s="8" t="s">
        <v>379</v>
      </c>
      <c r="F99" s="8" t="s">
        <v>380</v>
      </c>
      <c r="G99" s="8" t="s">
        <v>381</v>
      </c>
      <c r="H99" s="6" t="s">
        <v>117</v>
      </c>
      <c r="I99" s="6" t="s">
        <v>353</v>
      </c>
      <c r="J99" s="6" t="s">
        <v>354</v>
      </c>
      <c r="K99" s="6" t="s">
        <v>120</v>
      </c>
      <c r="L99" s="6"/>
      <c r="M99" s="7">
        <v>45613</v>
      </c>
      <c r="N99" s="6" t="s">
        <v>24</v>
      </c>
      <c r="O99" s="8" t="s">
        <v>382</v>
      </c>
      <c r="P99" s="6" t="str">
        <f>HYPERLINK("https://docs.wto.org/imrd/directdoc.asp?DDFDocuments/t/G/TBTN24/UGA1999.DOCX", "https://docs.wto.org/imrd/directdoc.asp?DDFDocuments/t/G/TBTN24/UGA1999.DOCX")</f>
        <v>https://docs.wto.org/imrd/directdoc.asp?DDFDocuments/t/G/TBTN24/UGA1999.DOCX</v>
      </c>
      <c r="Q99" s="6" t="str">
        <f>HYPERLINK("https://docs.wto.org/imrd/directdoc.asp?DDFDocuments/u/G/TBTN24/UGA1999.DOCX", "https://docs.wto.org/imrd/directdoc.asp?DDFDocuments/u/G/TBTN24/UGA1999.DOCX")</f>
        <v>https://docs.wto.org/imrd/directdoc.asp?DDFDocuments/u/G/TBTN24/UGA1999.DOCX</v>
      </c>
      <c r="R99" s="6" t="str">
        <f>HYPERLINK("https://docs.wto.org/imrd/directdoc.asp?DDFDocuments/v/G/TBTN24/UGA1999.DOCX", "https://docs.wto.org/imrd/directdoc.asp?DDFDocuments/v/G/TBTN24/UGA1999.DOCX")</f>
        <v>https://docs.wto.org/imrd/directdoc.asp?DDFDocuments/v/G/TBTN24/UGA1999.DOCX</v>
      </c>
    </row>
    <row r="100" spans="1:18" ht="60" x14ac:dyDescent="0.25">
      <c r="A100" s="2" t="s">
        <v>693</v>
      </c>
      <c r="B100" s="7">
        <v>45561</v>
      </c>
      <c r="C100" s="6" t="str">
        <f>HYPERLINK("https://eping.wto.org/en/Search?viewData= G/TBT/N/UGA/2014"," G/TBT/N/UGA/2014")</f>
        <v xml:space="preserve"> G/TBT/N/UGA/2014</v>
      </c>
      <c r="D100" s="6" t="s">
        <v>113</v>
      </c>
      <c r="E100" s="8" t="s">
        <v>114</v>
      </c>
      <c r="F100" s="8" t="s">
        <v>115</v>
      </c>
      <c r="G100" s="8" t="s">
        <v>116</v>
      </c>
      <c r="H100" s="6" t="s">
        <v>117</v>
      </c>
      <c r="I100" s="6" t="s">
        <v>118</v>
      </c>
      <c r="J100" s="6" t="s">
        <v>119</v>
      </c>
      <c r="K100" s="6" t="s">
        <v>120</v>
      </c>
      <c r="L100" s="6"/>
      <c r="M100" s="7">
        <v>45621</v>
      </c>
      <c r="N100" s="6" t="s">
        <v>24</v>
      </c>
      <c r="O100" s="8" t="s">
        <v>121</v>
      </c>
      <c r="P100" s="6" t="str">
        <f>HYPERLINK("https://docs.wto.org/imrd/directdoc.asp?DDFDocuments/t/G/TBTN24/UGA2014.DOCX", "https://docs.wto.org/imrd/directdoc.asp?DDFDocuments/t/G/TBTN24/UGA2014.DOCX")</f>
        <v>https://docs.wto.org/imrd/directdoc.asp?DDFDocuments/t/G/TBTN24/UGA2014.DOCX</v>
      </c>
      <c r="Q100" s="6"/>
      <c r="R100" s="6"/>
    </row>
    <row r="101" spans="1:18" ht="45" x14ac:dyDescent="0.25">
      <c r="A101" s="2" t="s">
        <v>701</v>
      </c>
      <c r="B101" s="7">
        <v>45561</v>
      </c>
      <c r="C101" s="6" t="str">
        <f>HYPERLINK("https://eping.wto.org/en/Search?viewData= G/TBT/N/IND/345"," G/TBT/N/IND/345")</f>
        <v xml:space="preserve"> G/TBT/N/IND/345</v>
      </c>
      <c r="D101" s="6" t="s">
        <v>141</v>
      </c>
      <c r="E101" s="8" t="s">
        <v>166</v>
      </c>
      <c r="F101" s="8" t="s">
        <v>167</v>
      </c>
      <c r="G101" s="8" t="s">
        <v>168</v>
      </c>
      <c r="H101" s="6" t="s">
        <v>169</v>
      </c>
      <c r="I101" s="6" t="s">
        <v>170</v>
      </c>
      <c r="J101" s="6" t="s">
        <v>171</v>
      </c>
      <c r="K101" s="6" t="s">
        <v>21</v>
      </c>
      <c r="L101" s="6"/>
      <c r="M101" s="7">
        <v>45621</v>
      </c>
      <c r="N101" s="6" t="s">
        <v>24</v>
      </c>
      <c r="O101" s="8" t="s">
        <v>172</v>
      </c>
      <c r="P101" s="6" t="str">
        <f>HYPERLINK("https://docs.wto.org/imrd/directdoc.asp?DDFDocuments/t/G/TBTN24/IND345.DOCX", "https://docs.wto.org/imrd/directdoc.asp?DDFDocuments/t/G/TBTN24/IND345.DOCX")</f>
        <v>https://docs.wto.org/imrd/directdoc.asp?DDFDocuments/t/G/TBTN24/IND345.DOCX</v>
      </c>
      <c r="Q101" s="6"/>
      <c r="R101" s="6"/>
    </row>
    <row r="102" spans="1:18" ht="180" x14ac:dyDescent="0.25">
      <c r="A102" s="2" t="s">
        <v>715</v>
      </c>
      <c r="B102" s="7">
        <v>45555</v>
      </c>
      <c r="C102" s="6" t="str">
        <f>HYPERLINK("https://eping.wto.org/en/Search?viewData= G/TBT/N/MEX/539"," G/TBT/N/MEX/539")</f>
        <v xml:space="preserve"> G/TBT/N/MEX/539</v>
      </c>
      <c r="D102" s="6" t="s">
        <v>273</v>
      </c>
      <c r="E102" s="8" t="s">
        <v>274</v>
      </c>
      <c r="F102" s="8" t="s">
        <v>275</v>
      </c>
      <c r="G102" s="8" t="s">
        <v>276</v>
      </c>
      <c r="H102" s="6" t="s">
        <v>21</v>
      </c>
      <c r="I102" s="6" t="s">
        <v>277</v>
      </c>
      <c r="J102" s="6" t="s">
        <v>278</v>
      </c>
      <c r="K102" s="6" t="s">
        <v>21</v>
      </c>
      <c r="L102" s="6"/>
      <c r="M102" s="7">
        <v>45615</v>
      </c>
      <c r="N102" s="6" t="s">
        <v>24</v>
      </c>
      <c r="O102" s="8" t="s">
        <v>279</v>
      </c>
      <c r="P102" s="6" t="str">
        <f>HYPERLINK("https://docs.wto.org/imrd/directdoc.asp?DDFDocuments/t/G/TBTN24/MEX539.DOCX", "https://docs.wto.org/imrd/directdoc.asp?DDFDocuments/t/G/TBTN24/MEX539.DOCX")</f>
        <v>https://docs.wto.org/imrd/directdoc.asp?DDFDocuments/t/G/TBTN24/MEX539.DOCX</v>
      </c>
      <c r="Q102" s="6" t="str">
        <f>HYPERLINK("https://docs.wto.org/imrd/directdoc.asp?DDFDocuments/u/G/TBTN24/MEX539.DOCX", "https://docs.wto.org/imrd/directdoc.asp?DDFDocuments/u/G/TBTN24/MEX539.DOCX")</f>
        <v>https://docs.wto.org/imrd/directdoc.asp?DDFDocuments/u/G/TBTN24/MEX539.DOCX</v>
      </c>
      <c r="R102" s="6" t="str">
        <f>HYPERLINK("https://docs.wto.org/imrd/directdoc.asp?DDFDocuments/v/G/TBTN24/MEX539.DOCX", "https://docs.wto.org/imrd/directdoc.asp?DDFDocuments/v/G/TBTN24/MEX539.DOCX")</f>
        <v>https://docs.wto.org/imrd/directdoc.asp?DDFDocuments/v/G/TBTN24/MEX539.DOCX</v>
      </c>
    </row>
    <row r="103" spans="1:18" ht="165" x14ac:dyDescent="0.25">
      <c r="A103" s="2" t="s">
        <v>766</v>
      </c>
      <c r="B103" s="7">
        <v>45554</v>
      </c>
      <c r="C103" s="6" t="str">
        <f>HYPERLINK("https://eping.wto.org/en/Search?viewData= G/TBT/N/JPN/830"," G/TBT/N/JPN/830")</f>
        <v xml:space="preserve"> G/TBT/N/JPN/830</v>
      </c>
      <c r="D103" s="6" t="s">
        <v>80</v>
      </c>
      <c r="E103" s="8" t="s">
        <v>299</v>
      </c>
      <c r="F103" s="8" t="s">
        <v>300</v>
      </c>
      <c r="G103" s="8" t="s">
        <v>301</v>
      </c>
      <c r="H103" s="6" t="s">
        <v>21</v>
      </c>
      <c r="I103" s="6" t="s">
        <v>90</v>
      </c>
      <c r="J103" s="6" t="s">
        <v>146</v>
      </c>
      <c r="K103" s="6" t="s">
        <v>21</v>
      </c>
      <c r="L103" s="6"/>
      <c r="M103" s="7">
        <v>45614</v>
      </c>
      <c r="N103" s="6" t="s">
        <v>24</v>
      </c>
      <c r="O103" s="8" t="s">
        <v>302</v>
      </c>
      <c r="P103" s="6" t="str">
        <f>HYPERLINK("https://docs.wto.org/imrd/directdoc.asp?DDFDocuments/t/G/TBTN24/JPN830.DOCX", "https://docs.wto.org/imrd/directdoc.asp?DDFDocuments/t/G/TBTN24/JPN830.DOCX")</f>
        <v>https://docs.wto.org/imrd/directdoc.asp?DDFDocuments/t/G/TBTN24/JPN830.DOCX</v>
      </c>
      <c r="Q103" s="6" t="str">
        <f>HYPERLINK("https://docs.wto.org/imrd/directdoc.asp?DDFDocuments/u/G/TBTN24/JPN830.DOCX", "https://docs.wto.org/imrd/directdoc.asp?DDFDocuments/u/G/TBTN24/JPN830.DOCX")</f>
        <v>https://docs.wto.org/imrd/directdoc.asp?DDFDocuments/u/G/TBTN24/JPN830.DOCX</v>
      </c>
      <c r="R103" s="6" t="str">
        <f>HYPERLINK("https://docs.wto.org/imrd/directdoc.asp?DDFDocuments/v/G/TBTN24/JPN830.DOCX", "https://docs.wto.org/imrd/directdoc.asp?DDFDocuments/v/G/TBTN24/JPN830.DOCX")</f>
        <v>https://docs.wto.org/imrd/directdoc.asp?DDFDocuments/v/G/TBTN24/JPN830.DOCX</v>
      </c>
    </row>
    <row r="104" spans="1:18" ht="210" x14ac:dyDescent="0.25">
      <c r="A104" s="2" t="s">
        <v>685</v>
      </c>
      <c r="B104" s="7">
        <v>45565</v>
      </c>
      <c r="C104" s="6" t="str">
        <f>HYPERLINK("https://eping.wto.org/en/Search?viewData= G/TBT/N/USA/2151"," G/TBT/N/USA/2151")</f>
        <v xml:space="preserve"> G/TBT/N/USA/2151</v>
      </c>
      <c r="D104" s="6" t="s">
        <v>59</v>
      </c>
      <c r="E104" s="8" t="s">
        <v>60</v>
      </c>
      <c r="F104" s="8" t="s">
        <v>61</v>
      </c>
      <c r="G104" s="8" t="s">
        <v>62</v>
      </c>
      <c r="H104" s="6" t="s">
        <v>21</v>
      </c>
      <c r="I104" s="6" t="s">
        <v>63</v>
      </c>
      <c r="J104" s="6" t="s">
        <v>64</v>
      </c>
      <c r="K104" s="6" t="s">
        <v>21</v>
      </c>
      <c r="L104" s="6"/>
      <c r="M104" s="7">
        <v>45593</v>
      </c>
      <c r="N104" s="6" t="s">
        <v>24</v>
      </c>
      <c r="O104" s="8" t="s">
        <v>65</v>
      </c>
      <c r="P104" s="6" t="str">
        <f>HYPERLINK("https://docs.wto.org/imrd/directdoc.asp?DDFDocuments/t/G/TBTN24/USA2151.DOCX", "https://docs.wto.org/imrd/directdoc.asp?DDFDocuments/t/G/TBTN24/USA2151.DOCX")</f>
        <v>https://docs.wto.org/imrd/directdoc.asp?DDFDocuments/t/G/TBTN24/USA2151.DOCX</v>
      </c>
      <c r="Q104" s="6"/>
      <c r="R104" s="6"/>
    </row>
    <row r="105" spans="1:18" ht="45" x14ac:dyDescent="0.25">
      <c r="A105" s="2" t="s">
        <v>725</v>
      </c>
      <c r="B105" s="7">
        <v>45553</v>
      </c>
      <c r="C105" s="6" t="str">
        <f>HYPERLINK("https://eping.wto.org/en/Search?viewData= G/TBT/N/CHN/1912"," G/TBT/N/CHN/1912")</f>
        <v xml:space="preserve"> G/TBT/N/CHN/1912</v>
      </c>
      <c r="D105" s="6" t="s">
        <v>326</v>
      </c>
      <c r="E105" s="8" t="s">
        <v>366</v>
      </c>
      <c r="F105" s="8" t="s">
        <v>367</v>
      </c>
      <c r="G105" s="8" t="s">
        <v>368</v>
      </c>
      <c r="H105" s="6" t="s">
        <v>369</v>
      </c>
      <c r="I105" s="6" t="s">
        <v>370</v>
      </c>
      <c r="J105" s="6" t="s">
        <v>23</v>
      </c>
      <c r="K105" s="6" t="s">
        <v>21</v>
      </c>
      <c r="L105" s="6"/>
      <c r="M105" s="7">
        <v>45613</v>
      </c>
      <c r="N105" s="6" t="s">
        <v>24</v>
      </c>
      <c r="O105" s="8" t="s">
        <v>371</v>
      </c>
      <c r="P105" s="6" t="str">
        <f>HYPERLINK("https://docs.wto.org/imrd/directdoc.asp?DDFDocuments/t/G/TBTN24/CHN1912.DOCX", "https://docs.wto.org/imrd/directdoc.asp?DDFDocuments/t/G/TBTN24/CHN1912.DOCX")</f>
        <v>https://docs.wto.org/imrd/directdoc.asp?DDFDocuments/t/G/TBTN24/CHN1912.DOCX</v>
      </c>
      <c r="Q105" s="6" t="str">
        <f>HYPERLINK("https://docs.wto.org/imrd/directdoc.asp?DDFDocuments/u/G/TBTN24/CHN1912.DOCX", "https://docs.wto.org/imrd/directdoc.asp?DDFDocuments/u/G/TBTN24/CHN1912.DOCX")</f>
        <v>https://docs.wto.org/imrd/directdoc.asp?DDFDocuments/u/G/TBTN24/CHN1912.DOCX</v>
      </c>
      <c r="R105" s="6" t="str">
        <f>HYPERLINK("https://docs.wto.org/imrd/directdoc.asp?DDFDocuments/v/G/TBTN24/CHN1912.DOCX", "https://docs.wto.org/imrd/directdoc.asp?DDFDocuments/v/G/TBTN24/CHN1912.DOCX")</f>
        <v>https://docs.wto.org/imrd/directdoc.asp?DDFDocuments/v/G/TBTN24/CHN1912.DOCX</v>
      </c>
    </row>
    <row r="106" spans="1:18" ht="75" x14ac:dyDescent="0.25">
      <c r="A106" s="2" t="s">
        <v>708</v>
      </c>
      <c r="B106" s="7">
        <v>45558</v>
      </c>
      <c r="C106" s="6" t="str">
        <f>HYPERLINK("https://eping.wto.org/en/Search?viewData= G/TBT/N/TUR/220"," G/TBT/N/TUR/220")</f>
        <v xml:space="preserve"> G/TBT/N/TUR/220</v>
      </c>
      <c r="D106" s="6" t="s">
        <v>257</v>
      </c>
      <c r="E106" s="8" t="s">
        <v>258</v>
      </c>
      <c r="F106" s="8" t="s">
        <v>259</v>
      </c>
      <c r="G106" s="8" t="s">
        <v>260</v>
      </c>
      <c r="H106" s="6" t="s">
        <v>21</v>
      </c>
      <c r="I106" s="6" t="s">
        <v>261</v>
      </c>
      <c r="J106" s="6" t="s">
        <v>262</v>
      </c>
      <c r="K106" s="6" t="s">
        <v>21</v>
      </c>
      <c r="L106" s="6"/>
      <c r="M106" s="7">
        <v>45618</v>
      </c>
      <c r="N106" s="6" t="s">
        <v>24</v>
      </c>
      <c r="O106" s="8" t="s">
        <v>263</v>
      </c>
      <c r="P106" s="6" t="str">
        <f>HYPERLINK("https://docs.wto.org/imrd/directdoc.asp?DDFDocuments/t/G/TBTN24/TUR220.DOCX", "https://docs.wto.org/imrd/directdoc.asp?DDFDocuments/t/G/TBTN24/TUR220.DOCX")</f>
        <v>https://docs.wto.org/imrd/directdoc.asp?DDFDocuments/t/G/TBTN24/TUR220.DOCX</v>
      </c>
      <c r="Q106" s="6" t="str">
        <f>HYPERLINK("https://docs.wto.org/imrd/directdoc.asp?DDFDocuments/u/G/TBTN24/TUR220.DOCX", "https://docs.wto.org/imrd/directdoc.asp?DDFDocuments/u/G/TBTN24/TUR220.DOCX")</f>
        <v>https://docs.wto.org/imrd/directdoc.asp?DDFDocuments/u/G/TBTN24/TUR220.DOCX</v>
      </c>
      <c r="R106" s="6" t="str">
        <f>HYPERLINK("https://docs.wto.org/imrd/directdoc.asp?DDFDocuments/v/G/TBTN24/TUR220.DOCX", "https://docs.wto.org/imrd/directdoc.asp?DDFDocuments/v/G/TBTN24/TUR220.DOCX")</f>
        <v>https://docs.wto.org/imrd/directdoc.asp?DDFDocuments/v/G/TBTN24/TUR220.DOCX</v>
      </c>
    </row>
    <row r="107" spans="1:18" ht="135" x14ac:dyDescent="0.25">
      <c r="A107" s="2" t="s">
        <v>750</v>
      </c>
      <c r="B107" s="7">
        <v>45545</v>
      </c>
      <c r="C107" s="6" t="str">
        <f>HYPERLINK("https://eping.wto.org/en/Search?viewData= G/TBT/N/EGY/482"," G/TBT/N/EGY/482")</f>
        <v xml:space="preserve"> G/TBT/N/EGY/482</v>
      </c>
      <c r="D107" s="6" t="s">
        <v>521</v>
      </c>
      <c r="E107" s="8" t="s">
        <v>547</v>
      </c>
      <c r="F107" s="8" t="s">
        <v>548</v>
      </c>
      <c r="G107" s="8" t="s">
        <v>524</v>
      </c>
      <c r="H107" s="6" t="s">
        <v>21</v>
      </c>
      <c r="I107" s="6" t="s">
        <v>525</v>
      </c>
      <c r="J107" s="6" t="s">
        <v>262</v>
      </c>
      <c r="K107" s="6" t="s">
        <v>21</v>
      </c>
      <c r="L107" s="6"/>
      <c r="M107" s="7">
        <v>45605</v>
      </c>
      <c r="N107" s="6" t="s">
        <v>24</v>
      </c>
      <c r="O107" s="6"/>
      <c r="P107" s="6" t="str">
        <f>HYPERLINK("https://docs.wto.org/imrd/directdoc.asp?DDFDocuments/t/G/TBTN24/EGY482.DOCX", "https://docs.wto.org/imrd/directdoc.asp?DDFDocuments/t/G/TBTN24/EGY482.DOCX")</f>
        <v>https://docs.wto.org/imrd/directdoc.asp?DDFDocuments/t/G/TBTN24/EGY482.DOCX</v>
      </c>
      <c r="Q107" s="6" t="str">
        <f>HYPERLINK("https://docs.wto.org/imrd/directdoc.asp?DDFDocuments/u/G/TBTN24/EGY482.DOCX", "https://docs.wto.org/imrd/directdoc.asp?DDFDocuments/u/G/TBTN24/EGY482.DOCX")</f>
        <v>https://docs.wto.org/imrd/directdoc.asp?DDFDocuments/u/G/TBTN24/EGY482.DOCX</v>
      </c>
      <c r="R107" s="6" t="str">
        <f>HYPERLINK("https://docs.wto.org/imrd/directdoc.asp?DDFDocuments/v/G/TBTN24/EGY482.DOCX", "https://docs.wto.org/imrd/directdoc.asp?DDFDocuments/v/G/TBTN24/EGY482.DOCX")</f>
        <v>https://docs.wto.org/imrd/directdoc.asp?DDFDocuments/v/G/TBTN24/EGY482.DOCX</v>
      </c>
    </row>
    <row r="108" spans="1:18" ht="135" x14ac:dyDescent="0.25">
      <c r="A108" s="2" t="s">
        <v>750</v>
      </c>
      <c r="B108" s="7">
        <v>45545</v>
      </c>
      <c r="C108" s="6" t="str">
        <f>HYPERLINK("https://eping.wto.org/en/Search?viewData= G/TBT/N/EGY/481"," G/TBT/N/EGY/481")</f>
        <v xml:space="preserve"> G/TBT/N/EGY/481</v>
      </c>
      <c r="D108" s="6" t="s">
        <v>521</v>
      </c>
      <c r="E108" s="8" t="s">
        <v>549</v>
      </c>
      <c r="F108" s="8" t="s">
        <v>550</v>
      </c>
      <c r="G108" s="8" t="s">
        <v>524</v>
      </c>
      <c r="H108" s="6" t="s">
        <v>21</v>
      </c>
      <c r="I108" s="6" t="s">
        <v>525</v>
      </c>
      <c r="J108" s="6" t="s">
        <v>262</v>
      </c>
      <c r="K108" s="6" t="s">
        <v>21</v>
      </c>
      <c r="L108" s="6"/>
      <c r="M108" s="7">
        <v>45605</v>
      </c>
      <c r="N108" s="6" t="s">
        <v>24</v>
      </c>
      <c r="O108" s="6"/>
      <c r="P108" s="6" t="str">
        <f>HYPERLINK("https://docs.wto.org/imrd/directdoc.asp?DDFDocuments/t/G/TBTN24/EGY481.DOCX", "https://docs.wto.org/imrd/directdoc.asp?DDFDocuments/t/G/TBTN24/EGY481.DOCX")</f>
        <v>https://docs.wto.org/imrd/directdoc.asp?DDFDocuments/t/G/TBTN24/EGY481.DOCX</v>
      </c>
      <c r="Q108" s="6" t="str">
        <f>HYPERLINK("https://docs.wto.org/imrd/directdoc.asp?DDFDocuments/u/G/TBTN24/EGY481.DOCX", "https://docs.wto.org/imrd/directdoc.asp?DDFDocuments/u/G/TBTN24/EGY481.DOCX")</f>
        <v>https://docs.wto.org/imrd/directdoc.asp?DDFDocuments/u/G/TBTN24/EGY481.DOCX</v>
      </c>
      <c r="R108" s="6" t="str">
        <f>HYPERLINK("https://docs.wto.org/imrd/directdoc.asp?DDFDocuments/v/G/TBTN24/EGY481.DOCX", "https://docs.wto.org/imrd/directdoc.asp?DDFDocuments/v/G/TBTN24/EGY481.DOCX")</f>
        <v>https://docs.wto.org/imrd/directdoc.asp?DDFDocuments/v/G/TBTN24/EGY481.DOCX</v>
      </c>
    </row>
    <row r="109" spans="1:18" ht="45" x14ac:dyDescent="0.25">
      <c r="A109" s="2" t="s">
        <v>696</v>
      </c>
      <c r="B109" s="7">
        <v>45561</v>
      </c>
      <c r="C109" s="6" t="str">
        <f>HYPERLINK("https://eping.wto.org/en/Search?viewData= G/TBT/N/IND/344"," G/TBT/N/IND/344")</f>
        <v xml:space="preserve"> G/TBT/N/IND/344</v>
      </c>
      <c r="D109" s="6" t="s">
        <v>141</v>
      </c>
      <c r="E109" s="8" t="s">
        <v>142</v>
      </c>
      <c r="F109" s="8" t="s">
        <v>143</v>
      </c>
      <c r="G109" s="8" t="s">
        <v>144</v>
      </c>
      <c r="H109" s="6" t="s">
        <v>21</v>
      </c>
      <c r="I109" s="6" t="s">
        <v>145</v>
      </c>
      <c r="J109" s="6" t="s">
        <v>146</v>
      </c>
      <c r="K109" s="6" t="s">
        <v>21</v>
      </c>
      <c r="L109" s="6"/>
      <c r="M109" s="7">
        <v>45621</v>
      </c>
      <c r="N109" s="6" t="s">
        <v>24</v>
      </c>
      <c r="O109" s="8" t="s">
        <v>147</v>
      </c>
      <c r="P109" s="6" t="str">
        <f>HYPERLINK("https://docs.wto.org/imrd/directdoc.asp?DDFDocuments/t/G/TBTN24/IND344.DOCX", "https://docs.wto.org/imrd/directdoc.asp?DDFDocuments/t/G/TBTN24/IND344.DOCX")</f>
        <v>https://docs.wto.org/imrd/directdoc.asp?DDFDocuments/t/G/TBTN24/IND344.DOCX</v>
      </c>
      <c r="Q109" s="6"/>
      <c r="R109" s="6"/>
    </row>
    <row r="110" spans="1:18" ht="270" x14ac:dyDescent="0.25">
      <c r="A110" s="2" t="s">
        <v>709</v>
      </c>
      <c r="B110" s="7">
        <v>45555</v>
      </c>
      <c r="C110" s="6" t="str">
        <f>HYPERLINK("https://eping.wto.org/en/Search?viewData= G/TBT/N/UKR/307"," G/TBT/N/UKR/307")</f>
        <v xml:space="preserve"> G/TBT/N/UKR/307</v>
      </c>
      <c r="D110" s="6" t="s">
        <v>266</v>
      </c>
      <c r="E110" s="8" t="s">
        <v>267</v>
      </c>
      <c r="F110" s="8" t="s">
        <v>268</v>
      </c>
      <c r="G110" s="8" t="s">
        <v>269</v>
      </c>
      <c r="H110" s="6" t="s">
        <v>21</v>
      </c>
      <c r="I110" s="6" t="s">
        <v>183</v>
      </c>
      <c r="J110" s="6" t="s">
        <v>270</v>
      </c>
      <c r="K110" s="6" t="s">
        <v>271</v>
      </c>
      <c r="L110" s="6"/>
      <c r="M110" s="7">
        <v>45615</v>
      </c>
      <c r="N110" s="6" t="s">
        <v>24</v>
      </c>
      <c r="O110" s="8" t="s">
        <v>272</v>
      </c>
      <c r="P110" s="6" t="str">
        <f>HYPERLINK("https://docs.wto.org/imrd/directdoc.asp?DDFDocuments/t/G/TBTN24/UKR307.DOCX", "https://docs.wto.org/imrd/directdoc.asp?DDFDocuments/t/G/TBTN24/UKR307.DOCX")</f>
        <v>https://docs.wto.org/imrd/directdoc.asp?DDFDocuments/t/G/TBTN24/UKR307.DOCX</v>
      </c>
      <c r="Q110" s="6" t="str">
        <f>HYPERLINK("https://docs.wto.org/imrd/directdoc.asp?DDFDocuments/u/G/TBTN24/UKR307.DOCX", "https://docs.wto.org/imrd/directdoc.asp?DDFDocuments/u/G/TBTN24/UKR307.DOCX")</f>
        <v>https://docs.wto.org/imrd/directdoc.asp?DDFDocuments/u/G/TBTN24/UKR307.DOCX</v>
      </c>
      <c r="R110" s="6" t="str">
        <f>HYPERLINK("https://docs.wto.org/imrd/directdoc.asp?DDFDocuments/v/G/TBTN24/UKR307.DOCX", "https://docs.wto.org/imrd/directdoc.asp?DDFDocuments/v/G/TBTN24/UKR307.DOCX")</f>
        <v>https://docs.wto.org/imrd/directdoc.asp?DDFDocuments/v/G/TBTN24/UKR307.DOCX</v>
      </c>
    </row>
    <row r="111" spans="1:18" ht="135" x14ac:dyDescent="0.25">
      <c r="A111" s="2" t="s">
        <v>709</v>
      </c>
      <c r="B111" s="7">
        <v>45554</v>
      </c>
      <c r="C111" s="6" t="str">
        <f>HYPERLINK("https://eping.wto.org/en/Search?viewData= G/TBT/N/KOR/1231"," G/TBT/N/KOR/1231")</f>
        <v xml:space="preserve"> G/TBT/N/KOR/1231</v>
      </c>
      <c r="D111" s="6" t="s">
        <v>303</v>
      </c>
      <c r="E111" s="8" t="s">
        <v>317</v>
      </c>
      <c r="F111" s="8" t="s">
        <v>318</v>
      </c>
      <c r="G111" s="8" t="s">
        <v>319</v>
      </c>
      <c r="H111" s="6" t="s">
        <v>21</v>
      </c>
      <c r="I111" s="6" t="s">
        <v>183</v>
      </c>
      <c r="J111" s="6" t="s">
        <v>146</v>
      </c>
      <c r="K111" s="6" t="s">
        <v>184</v>
      </c>
      <c r="L111" s="6"/>
      <c r="M111" s="7">
        <v>45614</v>
      </c>
      <c r="N111" s="6" t="s">
        <v>24</v>
      </c>
      <c r="O111" s="8" t="s">
        <v>320</v>
      </c>
      <c r="P111" s="6" t="str">
        <f>HYPERLINK("https://docs.wto.org/imrd/directdoc.asp?DDFDocuments/t/G/TBTN24/KOR1231.DOCX", "https://docs.wto.org/imrd/directdoc.asp?DDFDocuments/t/G/TBTN24/KOR1231.DOCX")</f>
        <v>https://docs.wto.org/imrd/directdoc.asp?DDFDocuments/t/G/TBTN24/KOR1231.DOCX</v>
      </c>
      <c r="Q111" s="6" t="str">
        <f>HYPERLINK("https://docs.wto.org/imrd/directdoc.asp?DDFDocuments/u/G/TBTN24/KOR1231.DOCX", "https://docs.wto.org/imrd/directdoc.asp?DDFDocuments/u/G/TBTN24/KOR1231.DOCX")</f>
        <v>https://docs.wto.org/imrd/directdoc.asp?DDFDocuments/u/G/TBTN24/KOR1231.DOCX</v>
      </c>
      <c r="R111" s="6" t="str">
        <f>HYPERLINK("https://docs.wto.org/imrd/directdoc.asp?DDFDocuments/v/G/TBTN24/KOR1231.DOCX", "https://docs.wto.org/imrd/directdoc.asp?DDFDocuments/v/G/TBTN24/KOR1231.DOCX")</f>
        <v>https://docs.wto.org/imrd/directdoc.asp?DDFDocuments/v/G/TBTN24/KOR1231.DOCX</v>
      </c>
    </row>
    <row r="112" spans="1:18" ht="75" x14ac:dyDescent="0.25">
      <c r="A112" s="2" t="s">
        <v>769</v>
      </c>
      <c r="B112" s="7">
        <v>45559</v>
      </c>
      <c r="C112" s="6" t="str">
        <f>HYPERLINK("https://eping.wto.org/en/Search?viewData= G/TBT/N/BRA/1566"," G/TBT/N/BRA/1566")</f>
        <v xml:space="preserve"> G/TBT/N/BRA/1566</v>
      </c>
      <c r="D112" s="6" t="s">
        <v>178</v>
      </c>
      <c r="E112" s="8" t="s">
        <v>179</v>
      </c>
      <c r="F112" s="8" t="s">
        <v>180</v>
      </c>
      <c r="G112" s="8" t="s">
        <v>181</v>
      </c>
      <c r="H112" s="6" t="s">
        <v>182</v>
      </c>
      <c r="I112" s="6" t="s">
        <v>183</v>
      </c>
      <c r="J112" s="6" t="s">
        <v>23</v>
      </c>
      <c r="K112" s="6" t="s">
        <v>184</v>
      </c>
      <c r="L112" s="6"/>
      <c r="M112" s="7">
        <v>45609</v>
      </c>
      <c r="N112" s="6" t="s">
        <v>24</v>
      </c>
      <c r="O112" s="8" t="s">
        <v>185</v>
      </c>
      <c r="P112" s="6" t="str">
        <f>HYPERLINK("https://docs.wto.org/imrd/directdoc.asp?DDFDocuments/t/G/TBTN24/1566.DOCX", "https://docs.wto.org/imrd/directdoc.asp?DDFDocuments/t/G/TBTN24/1566.DOCX")</f>
        <v>https://docs.wto.org/imrd/directdoc.asp?DDFDocuments/t/G/TBTN24/1566.DOCX</v>
      </c>
      <c r="Q112" s="6" t="str">
        <f>HYPERLINK("https://docs.wto.org/imrd/directdoc.asp?DDFDocuments/u/G/TBTN24/1566.DOCX", "https://docs.wto.org/imrd/directdoc.asp?DDFDocuments/u/G/TBTN24/1566.DOCX")</f>
        <v>https://docs.wto.org/imrd/directdoc.asp?DDFDocuments/u/G/TBTN24/1566.DOCX</v>
      </c>
      <c r="R112" s="6" t="str">
        <f>HYPERLINK("https://docs.wto.org/imrd/directdoc.asp?DDFDocuments/v/G/TBTN24/1566.DOCX", "https://docs.wto.org/imrd/directdoc.asp?DDFDocuments/v/G/TBTN24/1566.DOCX")</f>
        <v>https://docs.wto.org/imrd/directdoc.asp?DDFDocuments/v/G/TBTN24/1566.DOCX</v>
      </c>
    </row>
    <row r="113" spans="1:18" ht="75" x14ac:dyDescent="0.25">
      <c r="A113" s="2" t="s">
        <v>769</v>
      </c>
      <c r="B113" s="7">
        <v>45559</v>
      </c>
      <c r="C113" s="6" t="str">
        <f>HYPERLINK("https://eping.wto.org/en/Search?viewData= G/TBT/N/BRA/1567"," G/TBT/N/BRA/1567")</f>
        <v xml:space="preserve"> G/TBT/N/BRA/1567</v>
      </c>
      <c r="D113" s="6" t="s">
        <v>178</v>
      </c>
      <c r="E113" s="8" t="s">
        <v>202</v>
      </c>
      <c r="F113" s="8" t="s">
        <v>203</v>
      </c>
      <c r="G113" s="8" t="s">
        <v>181</v>
      </c>
      <c r="H113" s="6" t="s">
        <v>182</v>
      </c>
      <c r="I113" s="6" t="s">
        <v>183</v>
      </c>
      <c r="J113" s="6" t="s">
        <v>23</v>
      </c>
      <c r="K113" s="6" t="s">
        <v>184</v>
      </c>
      <c r="L113" s="6"/>
      <c r="M113" s="7">
        <v>45609</v>
      </c>
      <c r="N113" s="6" t="s">
        <v>24</v>
      </c>
      <c r="O113" s="8" t="s">
        <v>204</v>
      </c>
      <c r="P113" s="6" t="str">
        <f>HYPERLINK("https://docs.wto.org/imrd/directdoc.asp?DDFDocuments/t/G/TBTN24/BRA1567.DOCX", "https://docs.wto.org/imrd/directdoc.asp?DDFDocuments/t/G/TBTN24/BRA1567.DOCX")</f>
        <v>https://docs.wto.org/imrd/directdoc.asp?DDFDocuments/t/G/TBTN24/BRA1567.DOCX</v>
      </c>
      <c r="Q113" s="6" t="str">
        <f>HYPERLINK("https://docs.wto.org/imrd/directdoc.asp?DDFDocuments/u/G/TBTN24/BRA1567.DOCX", "https://docs.wto.org/imrd/directdoc.asp?DDFDocuments/u/G/TBTN24/BRA1567.DOCX")</f>
        <v>https://docs.wto.org/imrd/directdoc.asp?DDFDocuments/u/G/TBTN24/BRA1567.DOCX</v>
      </c>
      <c r="R113" s="6" t="str">
        <f>HYPERLINK("https://docs.wto.org/imrd/directdoc.asp?DDFDocuments/v/G/TBTN24/BRA1567.DOCX", "https://docs.wto.org/imrd/directdoc.asp?DDFDocuments/v/G/TBTN24/BRA1567.DOCX")</f>
        <v>https://docs.wto.org/imrd/directdoc.asp?DDFDocuments/v/G/TBTN24/BRA1567.DOCX</v>
      </c>
    </row>
    <row r="114" spans="1:18" ht="195" x14ac:dyDescent="0.25">
      <c r="A114" s="2" t="s">
        <v>718</v>
      </c>
      <c r="B114" s="7">
        <v>45554</v>
      </c>
      <c r="C114" s="6" t="str">
        <f>HYPERLINK("https://eping.wto.org/en/Search?viewData= G/TBT/N/KOR/1233"," G/TBT/N/KOR/1233")</f>
        <v xml:space="preserve"> G/TBT/N/KOR/1233</v>
      </c>
      <c r="D114" s="6" t="s">
        <v>303</v>
      </c>
      <c r="E114" s="8" t="s">
        <v>308</v>
      </c>
      <c r="F114" s="8" t="s">
        <v>309</v>
      </c>
      <c r="G114" s="8" t="s">
        <v>310</v>
      </c>
      <c r="H114" s="6" t="s">
        <v>21</v>
      </c>
      <c r="I114" s="6" t="s">
        <v>311</v>
      </c>
      <c r="J114" s="6" t="s">
        <v>146</v>
      </c>
      <c r="K114" s="6" t="s">
        <v>184</v>
      </c>
      <c r="L114" s="6"/>
      <c r="M114" s="7">
        <v>45614</v>
      </c>
      <c r="N114" s="6" t="s">
        <v>24</v>
      </c>
      <c r="O114" s="8" t="s">
        <v>312</v>
      </c>
      <c r="P114" s="6" t="str">
        <f>HYPERLINK("https://docs.wto.org/imrd/directdoc.asp?DDFDocuments/t/G/TBTN24/KOR1233.DOCX", "https://docs.wto.org/imrd/directdoc.asp?DDFDocuments/t/G/TBTN24/KOR1233.DOCX")</f>
        <v>https://docs.wto.org/imrd/directdoc.asp?DDFDocuments/t/G/TBTN24/KOR1233.DOCX</v>
      </c>
      <c r="Q114" s="6" t="str">
        <f>HYPERLINK("https://docs.wto.org/imrd/directdoc.asp?DDFDocuments/u/G/TBTN24/KOR1233.DOCX", "https://docs.wto.org/imrd/directdoc.asp?DDFDocuments/u/G/TBTN24/KOR1233.DOCX")</f>
        <v>https://docs.wto.org/imrd/directdoc.asp?DDFDocuments/u/G/TBTN24/KOR1233.DOCX</v>
      </c>
      <c r="R114" s="6" t="str">
        <f>HYPERLINK("https://docs.wto.org/imrd/directdoc.asp?DDFDocuments/v/G/TBTN24/KOR1233.DOCX", "https://docs.wto.org/imrd/directdoc.asp?DDFDocuments/v/G/TBTN24/KOR1233.DOCX")</f>
        <v>https://docs.wto.org/imrd/directdoc.asp?DDFDocuments/v/G/TBTN24/KOR1233.DOCX</v>
      </c>
    </row>
    <row r="115" spans="1:18" ht="45" x14ac:dyDescent="0.25">
      <c r="A115" s="2" t="s">
        <v>764</v>
      </c>
      <c r="B115" s="7">
        <v>45545</v>
      </c>
      <c r="C115" s="6" t="str">
        <f>HYPERLINK("https://eping.wto.org/en/Search?viewData= G/TBT/N/ARE/624, G/TBT/N/BHR/709, G/TBT/N/KWT/688, G/TBT/N/OMN/533, G/TBT/N/QAT/684, G/TBT/N/SAU/1352, G/TBT/N/YEM/290"," G/TBT/N/ARE/624, G/TBT/N/BHR/709, G/TBT/N/KWT/688, G/TBT/N/OMN/533, G/TBT/N/QAT/684, G/TBT/N/SAU/1352, G/TBT/N/YEM/290")</f>
        <v xml:space="preserve"> G/TBT/N/ARE/624, G/TBT/N/BHR/709, G/TBT/N/KWT/688, G/TBT/N/OMN/533, G/TBT/N/QAT/684, G/TBT/N/SAU/1352, G/TBT/N/YEM/290</v>
      </c>
      <c r="D115" s="6" t="s">
        <v>496</v>
      </c>
      <c r="E115" s="8" t="s">
        <v>515</v>
      </c>
      <c r="F115" s="8" t="s">
        <v>516</v>
      </c>
      <c r="G115" s="8" t="s">
        <v>517</v>
      </c>
      <c r="H115" s="6" t="s">
        <v>518</v>
      </c>
      <c r="I115" s="6" t="s">
        <v>519</v>
      </c>
      <c r="J115" s="6" t="s">
        <v>146</v>
      </c>
      <c r="K115" s="6" t="s">
        <v>120</v>
      </c>
      <c r="L115" s="6"/>
      <c r="M115" s="7">
        <v>45606</v>
      </c>
      <c r="N115" s="6" t="s">
        <v>24</v>
      </c>
      <c r="O115" s="8" t="s">
        <v>520</v>
      </c>
      <c r="P115" s="6" t="str">
        <f>HYPERLINK("https://docs.wto.org/imrd/directdoc.asp?DDFDocuments/t/G/TBTN24/ARE624.DOCX", "https://docs.wto.org/imrd/directdoc.asp?DDFDocuments/t/G/TBTN24/ARE624.DOCX")</f>
        <v>https://docs.wto.org/imrd/directdoc.asp?DDFDocuments/t/G/TBTN24/ARE624.DOCX</v>
      </c>
      <c r="Q115" s="6" t="str">
        <f>HYPERLINK("https://docs.wto.org/imrd/directdoc.asp?DDFDocuments/u/G/TBTN24/ARE624.DOCX", "https://docs.wto.org/imrd/directdoc.asp?DDFDocuments/u/G/TBTN24/ARE624.DOCX")</f>
        <v>https://docs.wto.org/imrd/directdoc.asp?DDFDocuments/u/G/TBTN24/ARE624.DOCX</v>
      </c>
      <c r="R115" s="6" t="str">
        <f>HYPERLINK("https://docs.wto.org/imrd/directdoc.asp?DDFDocuments/v/G/TBTN24/ARE624.DOCX", "https://docs.wto.org/imrd/directdoc.asp?DDFDocuments/v/G/TBTN24/ARE624.DOCX")</f>
        <v>https://docs.wto.org/imrd/directdoc.asp?DDFDocuments/v/G/TBTN24/ARE624.DOCX</v>
      </c>
    </row>
    <row r="116" spans="1:18" ht="45" x14ac:dyDescent="0.25">
      <c r="A116" s="2" t="s">
        <v>764</v>
      </c>
      <c r="B116" s="7">
        <v>45545</v>
      </c>
      <c r="C116" s="6" t="str">
        <f>HYPERLINK("https://eping.wto.org/en/Search?viewData= G/TBT/N/ARE/624, G/TBT/N/BHR/709, G/TBT/N/KWT/688, G/TBT/N/OMN/533, G/TBT/N/QAT/684, G/TBT/N/SAU/1352, G/TBT/N/YEM/290"," G/TBT/N/ARE/624, G/TBT/N/BHR/709, G/TBT/N/KWT/688, G/TBT/N/OMN/533, G/TBT/N/QAT/684, G/TBT/N/SAU/1352, G/TBT/N/YEM/290")</f>
        <v xml:space="preserve"> G/TBT/N/ARE/624, G/TBT/N/BHR/709, G/TBT/N/KWT/688, G/TBT/N/OMN/533, G/TBT/N/QAT/684, G/TBT/N/SAU/1352, G/TBT/N/YEM/290</v>
      </c>
      <c r="D116" s="6" t="s">
        <v>513</v>
      </c>
      <c r="E116" s="8" t="s">
        <v>515</v>
      </c>
      <c r="F116" s="8" t="s">
        <v>516</v>
      </c>
      <c r="G116" s="8" t="s">
        <v>517</v>
      </c>
      <c r="H116" s="6" t="s">
        <v>518</v>
      </c>
      <c r="I116" s="6" t="s">
        <v>519</v>
      </c>
      <c r="J116" s="6" t="s">
        <v>146</v>
      </c>
      <c r="K116" s="6" t="s">
        <v>120</v>
      </c>
      <c r="L116" s="6"/>
      <c r="M116" s="7">
        <v>45606</v>
      </c>
      <c r="N116" s="6" t="s">
        <v>24</v>
      </c>
      <c r="O116" s="8" t="s">
        <v>520</v>
      </c>
      <c r="P116" s="6" t="str">
        <f>HYPERLINK("https://docs.wto.org/imrd/directdoc.asp?DDFDocuments/t/G/TBTN24/ARE624.DOCX", "https://docs.wto.org/imrd/directdoc.asp?DDFDocuments/t/G/TBTN24/ARE624.DOCX")</f>
        <v>https://docs.wto.org/imrd/directdoc.asp?DDFDocuments/t/G/TBTN24/ARE624.DOCX</v>
      </c>
      <c r="Q116" s="6" t="str">
        <f>HYPERLINK("https://docs.wto.org/imrd/directdoc.asp?DDFDocuments/u/G/TBTN24/ARE624.DOCX", "https://docs.wto.org/imrd/directdoc.asp?DDFDocuments/u/G/TBTN24/ARE624.DOCX")</f>
        <v>https://docs.wto.org/imrd/directdoc.asp?DDFDocuments/u/G/TBTN24/ARE624.DOCX</v>
      </c>
      <c r="R116" s="6" t="str">
        <f>HYPERLINK("https://docs.wto.org/imrd/directdoc.asp?DDFDocuments/v/G/TBTN24/ARE624.DOCX", "https://docs.wto.org/imrd/directdoc.asp?DDFDocuments/v/G/TBTN24/ARE624.DOCX")</f>
        <v>https://docs.wto.org/imrd/directdoc.asp?DDFDocuments/v/G/TBTN24/ARE624.DOCX</v>
      </c>
    </row>
    <row r="117" spans="1:18" ht="45" x14ac:dyDescent="0.25">
      <c r="A117" s="2" t="s">
        <v>764</v>
      </c>
      <c r="B117" s="7">
        <v>45545</v>
      </c>
      <c r="C117" s="6" t="str">
        <f>HYPERLINK("https://eping.wto.org/en/Search?viewData= G/TBT/N/ARE/624, G/TBT/N/BHR/709, G/TBT/N/KWT/688, G/TBT/N/OMN/533, G/TBT/N/QAT/684, G/TBT/N/SAU/1352, G/TBT/N/YEM/290"," G/TBT/N/ARE/624, G/TBT/N/BHR/709, G/TBT/N/KWT/688, G/TBT/N/OMN/533, G/TBT/N/QAT/684, G/TBT/N/SAU/1352, G/TBT/N/YEM/290")</f>
        <v xml:space="preserve"> G/TBT/N/ARE/624, G/TBT/N/BHR/709, G/TBT/N/KWT/688, G/TBT/N/OMN/533, G/TBT/N/QAT/684, G/TBT/N/SAU/1352, G/TBT/N/YEM/290</v>
      </c>
      <c r="D117" s="6" t="s">
        <v>512</v>
      </c>
      <c r="E117" s="8" t="s">
        <v>515</v>
      </c>
      <c r="F117" s="8" t="s">
        <v>516</v>
      </c>
      <c r="G117" s="8" t="s">
        <v>517</v>
      </c>
      <c r="H117" s="6" t="s">
        <v>518</v>
      </c>
      <c r="I117" s="6" t="s">
        <v>519</v>
      </c>
      <c r="J117" s="6" t="s">
        <v>146</v>
      </c>
      <c r="K117" s="6" t="s">
        <v>120</v>
      </c>
      <c r="L117" s="6"/>
      <c r="M117" s="7">
        <v>45606</v>
      </c>
      <c r="N117" s="6" t="s">
        <v>24</v>
      </c>
      <c r="O117" s="8" t="s">
        <v>520</v>
      </c>
      <c r="P117" s="6" t="str">
        <f>HYPERLINK("https://docs.wto.org/imrd/directdoc.asp?DDFDocuments/t/G/TBTN24/ARE624.DOCX", "https://docs.wto.org/imrd/directdoc.asp?DDFDocuments/t/G/TBTN24/ARE624.DOCX")</f>
        <v>https://docs.wto.org/imrd/directdoc.asp?DDFDocuments/t/G/TBTN24/ARE624.DOCX</v>
      </c>
      <c r="Q117" s="6" t="str">
        <f>HYPERLINK("https://docs.wto.org/imrd/directdoc.asp?DDFDocuments/u/G/TBTN24/ARE624.DOCX", "https://docs.wto.org/imrd/directdoc.asp?DDFDocuments/u/G/TBTN24/ARE624.DOCX")</f>
        <v>https://docs.wto.org/imrd/directdoc.asp?DDFDocuments/u/G/TBTN24/ARE624.DOCX</v>
      </c>
      <c r="R117" s="6" t="str">
        <f>HYPERLINK("https://docs.wto.org/imrd/directdoc.asp?DDFDocuments/v/G/TBTN24/ARE624.DOCX", "https://docs.wto.org/imrd/directdoc.asp?DDFDocuments/v/G/TBTN24/ARE624.DOCX")</f>
        <v>https://docs.wto.org/imrd/directdoc.asp?DDFDocuments/v/G/TBTN24/ARE624.DOCX</v>
      </c>
    </row>
    <row r="118" spans="1:18" ht="45" x14ac:dyDescent="0.25">
      <c r="A118" s="2" t="s">
        <v>764</v>
      </c>
      <c r="B118" s="7">
        <v>45545</v>
      </c>
      <c r="C118" s="6" t="str">
        <f>HYPERLINK("https://eping.wto.org/en/Search?viewData= G/TBT/N/ARE/624, G/TBT/N/BHR/709, G/TBT/N/KWT/688, G/TBT/N/OMN/533, G/TBT/N/QAT/684, G/TBT/N/SAU/1352, G/TBT/N/YEM/290"," G/TBT/N/ARE/624, G/TBT/N/BHR/709, G/TBT/N/KWT/688, G/TBT/N/OMN/533, G/TBT/N/QAT/684, G/TBT/N/SAU/1352, G/TBT/N/YEM/290")</f>
        <v xml:space="preserve"> G/TBT/N/ARE/624, G/TBT/N/BHR/709, G/TBT/N/KWT/688, G/TBT/N/OMN/533, G/TBT/N/QAT/684, G/TBT/N/SAU/1352, G/TBT/N/YEM/290</v>
      </c>
      <c r="D118" s="6" t="s">
        <v>506</v>
      </c>
      <c r="E118" s="8" t="s">
        <v>515</v>
      </c>
      <c r="F118" s="8" t="s">
        <v>516</v>
      </c>
      <c r="G118" s="8" t="s">
        <v>517</v>
      </c>
      <c r="H118" s="6" t="s">
        <v>518</v>
      </c>
      <c r="I118" s="6" t="s">
        <v>519</v>
      </c>
      <c r="J118" s="6" t="s">
        <v>146</v>
      </c>
      <c r="K118" s="6" t="s">
        <v>120</v>
      </c>
      <c r="L118" s="6"/>
      <c r="M118" s="7">
        <v>45606</v>
      </c>
      <c r="N118" s="6" t="s">
        <v>24</v>
      </c>
      <c r="O118" s="8" t="s">
        <v>520</v>
      </c>
      <c r="P118" s="6" t="str">
        <f>HYPERLINK("https://docs.wto.org/imrd/directdoc.asp?DDFDocuments/t/G/TBTN24/ARE624.DOCX", "https://docs.wto.org/imrd/directdoc.asp?DDFDocuments/t/G/TBTN24/ARE624.DOCX")</f>
        <v>https://docs.wto.org/imrd/directdoc.asp?DDFDocuments/t/G/TBTN24/ARE624.DOCX</v>
      </c>
      <c r="Q118" s="6" t="str">
        <f>HYPERLINK("https://docs.wto.org/imrd/directdoc.asp?DDFDocuments/u/G/TBTN24/ARE624.DOCX", "https://docs.wto.org/imrd/directdoc.asp?DDFDocuments/u/G/TBTN24/ARE624.DOCX")</f>
        <v>https://docs.wto.org/imrd/directdoc.asp?DDFDocuments/u/G/TBTN24/ARE624.DOCX</v>
      </c>
      <c r="R118" s="6" t="str">
        <f>HYPERLINK("https://docs.wto.org/imrd/directdoc.asp?DDFDocuments/v/G/TBTN24/ARE624.DOCX", "https://docs.wto.org/imrd/directdoc.asp?DDFDocuments/v/G/TBTN24/ARE624.DOCX")</f>
        <v>https://docs.wto.org/imrd/directdoc.asp?DDFDocuments/v/G/TBTN24/ARE624.DOCX</v>
      </c>
    </row>
    <row r="119" spans="1:18" ht="45" x14ac:dyDescent="0.25">
      <c r="A119" s="2" t="s">
        <v>764</v>
      </c>
      <c r="B119" s="7">
        <v>45545</v>
      </c>
      <c r="C119" s="6" t="str">
        <f>HYPERLINK("https://eping.wto.org/en/Search?viewData= G/TBT/N/ARE/624, G/TBT/N/BHR/709, G/TBT/N/KWT/688, G/TBT/N/OMN/533, G/TBT/N/QAT/684, G/TBT/N/SAU/1352, G/TBT/N/YEM/290"," G/TBT/N/ARE/624, G/TBT/N/BHR/709, G/TBT/N/KWT/688, G/TBT/N/OMN/533, G/TBT/N/QAT/684, G/TBT/N/SAU/1352, G/TBT/N/YEM/290")</f>
        <v xml:space="preserve"> G/TBT/N/ARE/624, G/TBT/N/BHR/709, G/TBT/N/KWT/688, G/TBT/N/OMN/533, G/TBT/N/QAT/684, G/TBT/N/SAU/1352, G/TBT/N/YEM/290</v>
      </c>
      <c r="D119" s="6" t="s">
        <v>514</v>
      </c>
      <c r="E119" s="8" t="s">
        <v>515</v>
      </c>
      <c r="F119" s="8" t="s">
        <v>516</v>
      </c>
      <c r="G119" s="8" t="s">
        <v>517</v>
      </c>
      <c r="H119" s="6" t="s">
        <v>518</v>
      </c>
      <c r="I119" s="6" t="s">
        <v>519</v>
      </c>
      <c r="J119" s="6" t="s">
        <v>146</v>
      </c>
      <c r="K119" s="6" t="s">
        <v>120</v>
      </c>
      <c r="L119" s="6"/>
      <c r="M119" s="7">
        <v>45606</v>
      </c>
      <c r="N119" s="6" t="s">
        <v>24</v>
      </c>
      <c r="O119" s="8" t="s">
        <v>520</v>
      </c>
      <c r="P119" s="6" t="str">
        <f>HYPERLINK("https://docs.wto.org/imrd/directdoc.asp?DDFDocuments/t/G/TBTN24/ARE624.DOCX", "https://docs.wto.org/imrd/directdoc.asp?DDFDocuments/t/G/TBTN24/ARE624.DOCX")</f>
        <v>https://docs.wto.org/imrd/directdoc.asp?DDFDocuments/t/G/TBTN24/ARE624.DOCX</v>
      </c>
      <c r="Q119" s="6" t="str">
        <f>HYPERLINK("https://docs.wto.org/imrd/directdoc.asp?DDFDocuments/u/G/TBTN24/ARE624.DOCX", "https://docs.wto.org/imrd/directdoc.asp?DDFDocuments/u/G/TBTN24/ARE624.DOCX")</f>
        <v>https://docs.wto.org/imrd/directdoc.asp?DDFDocuments/u/G/TBTN24/ARE624.DOCX</v>
      </c>
      <c r="R119" s="6" t="str">
        <f>HYPERLINK("https://docs.wto.org/imrd/directdoc.asp?DDFDocuments/v/G/TBTN24/ARE624.DOCX", "https://docs.wto.org/imrd/directdoc.asp?DDFDocuments/v/G/TBTN24/ARE624.DOCX")</f>
        <v>https://docs.wto.org/imrd/directdoc.asp?DDFDocuments/v/G/TBTN24/ARE624.DOCX</v>
      </c>
    </row>
    <row r="120" spans="1:18" ht="45" x14ac:dyDescent="0.25">
      <c r="A120" s="2" t="s">
        <v>764</v>
      </c>
      <c r="B120" s="7">
        <v>45545</v>
      </c>
      <c r="C120" s="6" t="str">
        <f>HYPERLINK("https://eping.wto.org/en/Search?viewData= G/TBT/N/ARE/624, G/TBT/N/BHR/709, G/TBT/N/KWT/688, G/TBT/N/OMN/533, G/TBT/N/QAT/684, G/TBT/N/SAU/1352, G/TBT/N/YEM/290"," G/TBT/N/ARE/624, G/TBT/N/BHR/709, G/TBT/N/KWT/688, G/TBT/N/OMN/533, G/TBT/N/QAT/684, G/TBT/N/SAU/1352, G/TBT/N/YEM/290")</f>
        <v xml:space="preserve"> G/TBT/N/ARE/624, G/TBT/N/BHR/709, G/TBT/N/KWT/688, G/TBT/N/OMN/533, G/TBT/N/QAT/684, G/TBT/N/SAU/1352, G/TBT/N/YEM/290</v>
      </c>
      <c r="D120" s="6" t="s">
        <v>504</v>
      </c>
      <c r="E120" s="8" t="s">
        <v>515</v>
      </c>
      <c r="F120" s="8" t="s">
        <v>516</v>
      </c>
      <c r="G120" s="8" t="s">
        <v>517</v>
      </c>
      <c r="H120" s="6" t="s">
        <v>518</v>
      </c>
      <c r="I120" s="6" t="s">
        <v>519</v>
      </c>
      <c r="J120" s="6" t="s">
        <v>146</v>
      </c>
      <c r="K120" s="6" t="s">
        <v>120</v>
      </c>
      <c r="L120" s="6"/>
      <c r="M120" s="7">
        <v>45606</v>
      </c>
      <c r="N120" s="6" t="s">
        <v>24</v>
      </c>
      <c r="O120" s="8" t="s">
        <v>520</v>
      </c>
      <c r="P120" s="6" t="str">
        <f>HYPERLINK("https://docs.wto.org/imrd/directdoc.asp?DDFDocuments/t/G/TBTN24/ARE624.DOCX", "https://docs.wto.org/imrd/directdoc.asp?DDFDocuments/t/G/TBTN24/ARE624.DOCX")</f>
        <v>https://docs.wto.org/imrd/directdoc.asp?DDFDocuments/t/G/TBTN24/ARE624.DOCX</v>
      </c>
      <c r="Q120" s="6" t="str">
        <f>HYPERLINK("https://docs.wto.org/imrd/directdoc.asp?DDFDocuments/u/G/TBTN24/ARE624.DOCX", "https://docs.wto.org/imrd/directdoc.asp?DDFDocuments/u/G/TBTN24/ARE624.DOCX")</f>
        <v>https://docs.wto.org/imrd/directdoc.asp?DDFDocuments/u/G/TBTN24/ARE624.DOCX</v>
      </c>
      <c r="R120" s="6" t="str">
        <f>HYPERLINK("https://docs.wto.org/imrd/directdoc.asp?DDFDocuments/v/G/TBTN24/ARE624.DOCX", "https://docs.wto.org/imrd/directdoc.asp?DDFDocuments/v/G/TBTN24/ARE624.DOCX")</f>
        <v>https://docs.wto.org/imrd/directdoc.asp?DDFDocuments/v/G/TBTN24/ARE624.DOCX</v>
      </c>
    </row>
    <row r="121" spans="1:18" ht="60" x14ac:dyDescent="0.25">
      <c r="A121" s="2" t="s">
        <v>699</v>
      </c>
      <c r="B121" s="7">
        <v>45561</v>
      </c>
      <c r="C121" s="6" t="str">
        <f>HYPERLINK("https://eping.wto.org/en/Search?viewData= G/TBT/N/JPN/832"," G/TBT/N/JPN/832")</f>
        <v xml:space="preserve"> G/TBT/N/JPN/832</v>
      </c>
      <c r="D121" s="6" t="s">
        <v>80</v>
      </c>
      <c r="E121" s="8" t="s">
        <v>156</v>
      </c>
      <c r="F121" s="8" t="s">
        <v>157</v>
      </c>
      <c r="G121" s="8" t="s">
        <v>158</v>
      </c>
      <c r="H121" s="6" t="s">
        <v>21</v>
      </c>
      <c r="I121" s="6" t="s">
        <v>159</v>
      </c>
      <c r="J121" s="6" t="s">
        <v>146</v>
      </c>
      <c r="K121" s="6" t="s">
        <v>21</v>
      </c>
      <c r="L121" s="6"/>
      <c r="M121" s="7">
        <v>45621</v>
      </c>
      <c r="N121" s="6" t="s">
        <v>24</v>
      </c>
      <c r="O121" s="8" t="s">
        <v>160</v>
      </c>
      <c r="P121" s="6" t="str">
        <f>HYPERLINK("https://docs.wto.org/imrd/directdoc.asp?DDFDocuments/t/G/TBTN24/JPN832.DOCX", "https://docs.wto.org/imrd/directdoc.asp?DDFDocuments/t/G/TBTN24/JPN832.DOCX")</f>
        <v>https://docs.wto.org/imrd/directdoc.asp?DDFDocuments/t/G/TBTN24/JPN832.DOCX</v>
      </c>
      <c r="Q121" s="6"/>
      <c r="R121" s="6"/>
    </row>
    <row r="122" spans="1:18" ht="105" x14ac:dyDescent="0.25">
      <c r="A122" s="2" t="s">
        <v>684</v>
      </c>
      <c r="B122" s="7">
        <v>45565</v>
      </c>
      <c r="C122" s="6" t="str">
        <f>HYPERLINK("https://eping.wto.org/en/Search?viewData= G/TBT/N/VNM/322"," G/TBT/N/VNM/322")</f>
        <v xml:space="preserve"> G/TBT/N/VNM/322</v>
      </c>
      <c r="D122" s="6" t="s">
        <v>17</v>
      </c>
      <c r="E122" s="8" t="s">
        <v>52</v>
      </c>
      <c r="F122" s="8" t="s">
        <v>53</v>
      </c>
      <c r="G122" s="8" t="s">
        <v>54</v>
      </c>
      <c r="H122" s="6" t="s">
        <v>21</v>
      </c>
      <c r="I122" s="6" t="s">
        <v>22</v>
      </c>
      <c r="J122" s="6" t="s">
        <v>23</v>
      </c>
      <c r="K122" s="6" t="s">
        <v>21</v>
      </c>
      <c r="L122" s="6"/>
      <c r="M122" s="7">
        <v>45605</v>
      </c>
      <c r="N122" s="6" t="s">
        <v>24</v>
      </c>
      <c r="O122" s="8" t="s">
        <v>55</v>
      </c>
      <c r="P122" s="6" t="str">
        <f>HYPERLINK("https://docs.wto.org/imrd/directdoc.asp?DDFDocuments/t/G/TBTN24/VNM322.DOCX", "https://docs.wto.org/imrd/directdoc.asp?DDFDocuments/t/G/TBTN24/VNM322.DOCX")</f>
        <v>https://docs.wto.org/imrd/directdoc.asp?DDFDocuments/t/G/TBTN24/VNM322.DOCX</v>
      </c>
      <c r="Q122" s="6"/>
      <c r="R122" s="6"/>
    </row>
    <row r="123" spans="1:18" ht="60" x14ac:dyDescent="0.25">
      <c r="A123" s="2" t="s">
        <v>679</v>
      </c>
      <c r="B123" s="7">
        <v>45565</v>
      </c>
      <c r="C123" s="6" t="str">
        <f>HYPERLINK("https://eping.wto.org/en/Search?viewData= G/TBT/N/VNM/319"," G/TBT/N/VNM/319")</f>
        <v xml:space="preserve"> G/TBT/N/VNM/319</v>
      </c>
      <c r="D123" s="6" t="s">
        <v>17</v>
      </c>
      <c r="E123" s="8" t="s">
        <v>18</v>
      </c>
      <c r="F123" s="8" t="s">
        <v>19</v>
      </c>
      <c r="G123" s="8" t="s">
        <v>20</v>
      </c>
      <c r="H123" s="6" t="s">
        <v>21</v>
      </c>
      <c r="I123" s="6" t="s">
        <v>22</v>
      </c>
      <c r="J123" s="6" t="s">
        <v>23</v>
      </c>
      <c r="K123" s="6" t="s">
        <v>21</v>
      </c>
      <c r="L123" s="6"/>
      <c r="M123" s="7">
        <v>45605</v>
      </c>
      <c r="N123" s="6" t="s">
        <v>24</v>
      </c>
      <c r="O123" s="8" t="s">
        <v>25</v>
      </c>
      <c r="P123" s="6" t="str">
        <f>HYPERLINK("https://docs.wto.org/imrd/directdoc.asp?DDFDocuments/t/G/TBTN24/VNM319.DOCX", "https://docs.wto.org/imrd/directdoc.asp?DDFDocuments/t/G/TBTN24/VNM319.DOCX")</f>
        <v>https://docs.wto.org/imrd/directdoc.asp?DDFDocuments/t/G/TBTN24/VNM319.DOCX</v>
      </c>
      <c r="Q123" s="6"/>
      <c r="R123" s="6"/>
    </row>
    <row r="124" spans="1:18" ht="90" x14ac:dyDescent="0.25">
      <c r="A124" s="2" t="s">
        <v>679</v>
      </c>
      <c r="B124" s="7">
        <v>45565</v>
      </c>
      <c r="C124" s="6" t="str">
        <f>HYPERLINK("https://eping.wto.org/en/Search?viewData= G/TBT/N/VNM/316"," G/TBT/N/VNM/316")</f>
        <v xml:space="preserve"> G/TBT/N/VNM/316</v>
      </c>
      <c r="D124" s="6" t="s">
        <v>17</v>
      </c>
      <c r="E124" s="8" t="s">
        <v>35</v>
      </c>
      <c r="F124" s="8" t="s">
        <v>36</v>
      </c>
      <c r="G124" s="8" t="s">
        <v>20</v>
      </c>
      <c r="H124" s="6" t="s">
        <v>21</v>
      </c>
      <c r="I124" s="6" t="s">
        <v>22</v>
      </c>
      <c r="J124" s="6" t="s">
        <v>23</v>
      </c>
      <c r="K124" s="6" t="s">
        <v>21</v>
      </c>
      <c r="L124" s="6"/>
      <c r="M124" s="7">
        <v>45605</v>
      </c>
      <c r="N124" s="6" t="s">
        <v>24</v>
      </c>
      <c r="O124" s="8" t="s">
        <v>37</v>
      </c>
      <c r="P124" s="6" t="str">
        <f>HYPERLINK("https://docs.wto.org/imrd/directdoc.asp?DDFDocuments/t/G/TBTN24/VNM316.DOCX", "https://docs.wto.org/imrd/directdoc.asp?DDFDocuments/t/G/TBTN24/VNM316.DOCX")</f>
        <v>https://docs.wto.org/imrd/directdoc.asp?DDFDocuments/t/G/TBTN24/VNM316.DOCX</v>
      </c>
      <c r="Q124" s="6"/>
      <c r="R124" s="6"/>
    </row>
    <row r="125" spans="1:18" ht="45" x14ac:dyDescent="0.25">
      <c r="A125" s="2" t="s">
        <v>679</v>
      </c>
      <c r="B125" s="7">
        <v>45565</v>
      </c>
      <c r="C125" s="6" t="str">
        <f>HYPERLINK("https://eping.wto.org/en/Search?viewData= G/TBT/N/VNM/318"," G/TBT/N/VNM/318")</f>
        <v xml:space="preserve"> G/TBT/N/VNM/318</v>
      </c>
      <c r="D125" s="6" t="s">
        <v>17</v>
      </c>
      <c r="E125" s="8" t="s">
        <v>45</v>
      </c>
      <c r="F125" s="8" t="s">
        <v>46</v>
      </c>
      <c r="G125" s="8" t="s">
        <v>20</v>
      </c>
      <c r="H125" s="6" t="s">
        <v>21</v>
      </c>
      <c r="I125" s="6" t="s">
        <v>22</v>
      </c>
      <c r="J125" s="6" t="s">
        <v>23</v>
      </c>
      <c r="K125" s="6" t="s">
        <v>21</v>
      </c>
      <c r="L125" s="6"/>
      <c r="M125" s="7">
        <v>45605</v>
      </c>
      <c r="N125" s="6" t="s">
        <v>24</v>
      </c>
      <c r="O125" s="8" t="s">
        <v>47</v>
      </c>
      <c r="P125" s="6" t="str">
        <f>HYPERLINK("https://docs.wto.org/imrd/directdoc.asp?DDFDocuments/t/G/TBTN24/VNM318.DOCX", "https://docs.wto.org/imrd/directdoc.asp?DDFDocuments/t/G/TBTN24/VNM318.DOCX")</f>
        <v>https://docs.wto.org/imrd/directdoc.asp?DDFDocuments/t/G/TBTN24/VNM318.DOCX</v>
      </c>
      <c r="Q125" s="6"/>
      <c r="R125" s="6"/>
    </row>
    <row r="126" spans="1:18" ht="120" x14ac:dyDescent="0.25">
      <c r="A126" s="2" t="s">
        <v>679</v>
      </c>
      <c r="B126" s="7">
        <v>45565</v>
      </c>
      <c r="C126" s="6" t="str">
        <f>HYPERLINK("https://eping.wto.org/en/Search?viewData= G/TBT/N/VNM/315"," G/TBT/N/VNM/315")</f>
        <v xml:space="preserve"> G/TBT/N/VNM/315</v>
      </c>
      <c r="D126" s="6" t="s">
        <v>17</v>
      </c>
      <c r="E126" s="8" t="s">
        <v>56</v>
      </c>
      <c r="F126" s="8" t="s">
        <v>57</v>
      </c>
      <c r="G126" s="8" t="s">
        <v>20</v>
      </c>
      <c r="H126" s="6" t="s">
        <v>21</v>
      </c>
      <c r="I126" s="6" t="s">
        <v>22</v>
      </c>
      <c r="J126" s="6" t="s">
        <v>23</v>
      </c>
      <c r="K126" s="6" t="s">
        <v>21</v>
      </c>
      <c r="L126" s="6"/>
      <c r="M126" s="7">
        <v>45605</v>
      </c>
      <c r="N126" s="6" t="s">
        <v>24</v>
      </c>
      <c r="O126" s="8" t="s">
        <v>58</v>
      </c>
      <c r="P126" s="6" t="str">
        <f>HYPERLINK("https://docs.wto.org/imrd/directdoc.asp?DDFDocuments/t/G/TBTN24/VNM315.DOCX", "https://docs.wto.org/imrd/directdoc.asp?DDFDocuments/t/G/TBTN24/VNM315.DOCX")</f>
        <v>https://docs.wto.org/imrd/directdoc.asp?DDFDocuments/t/G/TBTN24/VNM315.DOCX</v>
      </c>
      <c r="Q126" s="6"/>
      <c r="R126" s="6"/>
    </row>
    <row r="127" spans="1:18" ht="120" x14ac:dyDescent="0.25">
      <c r="A127" s="2" t="s">
        <v>679</v>
      </c>
      <c r="B127" s="7">
        <v>45565</v>
      </c>
      <c r="C127" s="6" t="str">
        <f>HYPERLINK("https://eping.wto.org/en/Search?viewData= G/TBT/N/VNM/317"," G/TBT/N/VNM/317")</f>
        <v xml:space="preserve"> G/TBT/N/VNM/317</v>
      </c>
      <c r="D127" s="6" t="s">
        <v>17</v>
      </c>
      <c r="E127" s="8" t="s">
        <v>66</v>
      </c>
      <c r="F127" s="8" t="s">
        <v>67</v>
      </c>
      <c r="G127" s="8" t="s">
        <v>20</v>
      </c>
      <c r="H127" s="6" t="s">
        <v>21</v>
      </c>
      <c r="I127" s="6" t="s">
        <v>22</v>
      </c>
      <c r="J127" s="6" t="s">
        <v>23</v>
      </c>
      <c r="K127" s="6" t="s">
        <v>21</v>
      </c>
      <c r="L127" s="6"/>
      <c r="M127" s="7">
        <v>45605</v>
      </c>
      <c r="N127" s="6" t="s">
        <v>24</v>
      </c>
      <c r="O127" s="8" t="s">
        <v>68</v>
      </c>
      <c r="P127" s="6" t="str">
        <f>HYPERLINK("https://docs.wto.org/imrd/directdoc.asp?DDFDocuments/t/G/TBTN24/VNM317.DOCX", "https://docs.wto.org/imrd/directdoc.asp?DDFDocuments/t/G/TBTN24/VNM317.DOCX")</f>
        <v>https://docs.wto.org/imrd/directdoc.asp?DDFDocuments/t/G/TBTN24/VNM317.DOCX</v>
      </c>
      <c r="Q127" s="6"/>
      <c r="R127" s="6"/>
    </row>
    <row r="128" spans="1:18" ht="60" x14ac:dyDescent="0.25">
      <c r="A128" s="2" t="s">
        <v>679</v>
      </c>
      <c r="B128" s="7">
        <v>45565</v>
      </c>
      <c r="C128" s="6" t="str">
        <f>HYPERLINK("https://eping.wto.org/en/Search?viewData= G/TBT/N/VNM/325"," G/TBT/N/VNM/325")</f>
        <v xml:space="preserve"> G/TBT/N/VNM/325</v>
      </c>
      <c r="D128" s="6" t="s">
        <v>17</v>
      </c>
      <c r="E128" s="8" t="s">
        <v>77</v>
      </c>
      <c r="F128" s="8" t="s">
        <v>78</v>
      </c>
      <c r="G128" s="8" t="s">
        <v>20</v>
      </c>
      <c r="H128" s="6" t="s">
        <v>21</v>
      </c>
      <c r="I128" s="6" t="s">
        <v>22</v>
      </c>
      <c r="J128" s="6" t="s">
        <v>23</v>
      </c>
      <c r="K128" s="6" t="s">
        <v>21</v>
      </c>
      <c r="L128" s="6"/>
      <c r="M128" s="7">
        <v>45605</v>
      </c>
      <c r="N128" s="6" t="s">
        <v>24</v>
      </c>
      <c r="O128" s="8" t="s">
        <v>79</v>
      </c>
      <c r="P128" s="6" t="str">
        <f>HYPERLINK("https://docs.wto.org/imrd/directdoc.asp?DDFDocuments/t/G/TBTN24/VNM325.DOCX", "https://docs.wto.org/imrd/directdoc.asp?DDFDocuments/t/G/TBTN24/VNM325.DOCX")</f>
        <v>https://docs.wto.org/imrd/directdoc.asp?DDFDocuments/t/G/TBTN24/VNM325.DOCX</v>
      </c>
      <c r="Q128" s="6"/>
      <c r="R128" s="6"/>
    </row>
    <row r="129" spans="1:18" ht="60" x14ac:dyDescent="0.25">
      <c r="A129" s="2" t="s">
        <v>687</v>
      </c>
      <c r="B129" s="7">
        <v>45565</v>
      </c>
      <c r="C129" s="6" t="str">
        <f>HYPERLINK("https://eping.wto.org/en/Search?viewData= G/TBT/N/VNM/320"," G/TBT/N/VNM/320")</f>
        <v xml:space="preserve"> G/TBT/N/VNM/320</v>
      </c>
      <c r="D129" s="6" t="s">
        <v>17</v>
      </c>
      <c r="E129" s="8" t="s">
        <v>73</v>
      </c>
      <c r="F129" s="8" t="s">
        <v>74</v>
      </c>
      <c r="G129" s="8" t="s">
        <v>75</v>
      </c>
      <c r="H129" s="6" t="s">
        <v>21</v>
      </c>
      <c r="I129" s="6" t="s">
        <v>22</v>
      </c>
      <c r="J129" s="6" t="s">
        <v>23</v>
      </c>
      <c r="K129" s="6" t="s">
        <v>21</v>
      </c>
      <c r="L129" s="6"/>
      <c r="M129" s="7">
        <v>45605</v>
      </c>
      <c r="N129" s="6" t="s">
        <v>24</v>
      </c>
      <c r="O129" s="8" t="s">
        <v>76</v>
      </c>
      <c r="P129" s="6" t="str">
        <f>HYPERLINK("https://docs.wto.org/imrd/directdoc.asp?DDFDocuments/t/G/TBTN24/VNM320.DOCX", "https://docs.wto.org/imrd/directdoc.asp?DDFDocuments/t/G/TBTN24/VNM320.DOCX")</f>
        <v>https://docs.wto.org/imrd/directdoc.asp?DDFDocuments/t/G/TBTN24/VNM320.DOCX</v>
      </c>
      <c r="Q129" s="6"/>
      <c r="R129" s="6"/>
    </row>
    <row r="130" spans="1:18" ht="30" x14ac:dyDescent="0.25">
      <c r="A130" s="2" t="s">
        <v>719</v>
      </c>
      <c r="B130" s="7">
        <v>45554</v>
      </c>
      <c r="C130" s="6" t="str">
        <f>HYPERLINK("https://eping.wto.org/en/Search?viewData= G/TBT/N/JPN/829"," G/TBT/N/JPN/829")</f>
        <v xml:space="preserve"> G/TBT/N/JPN/829</v>
      </c>
      <c r="D130" s="6" t="s">
        <v>80</v>
      </c>
      <c r="E130" s="8" t="s">
        <v>313</v>
      </c>
      <c r="F130" s="8" t="s">
        <v>314</v>
      </c>
      <c r="G130" s="8" t="s">
        <v>315</v>
      </c>
      <c r="H130" s="6" t="s">
        <v>21</v>
      </c>
      <c r="I130" s="6" t="s">
        <v>183</v>
      </c>
      <c r="J130" s="6" t="s">
        <v>146</v>
      </c>
      <c r="K130" s="6" t="s">
        <v>184</v>
      </c>
      <c r="L130" s="6"/>
      <c r="M130" s="7">
        <v>45583</v>
      </c>
      <c r="N130" s="6" t="s">
        <v>24</v>
      </c>
      <c r="O130" s="8" t="s">
        <v>316</v>
      </c>
      <c r="P130" s="6" t="str">
        <f>HYPERLINK("https://docs.wto.org/imrd/directdoc.asp?DDFDocuments/t/G/TBTN24/JPN829.DOCX", "https://docs.wto.org/imrd/directdoc.asp?DDFDocuments/t/G/TBTN24/JPN829.DOCX")</f>
        <v>https://docs.wto.org/imrd/directdoc.asp?DDFDocuments/t/G/TBTN24/JPN829.DOCX</v>
      </c>
      <c r="Q130" s="6" t="str">
        <f>HYPERLINK("https://docs.wto.org/imrd/directdoc.asp?DDFDocuments/u/G/TBTN24/JPN829.DOCX", "https://docs.wto.org/imrd/directdoc.asp?DDFDocuments/u/G/TBTN24/JPN829.DOCX")</f>
        <v>https://docs.wto.org/imrd/directdoc.asp?DDFDocuments/u/G/TBTN24/JPN829.DOCX</v>
      </c>
      <c r="R130" s="6" t="str">
        <f>HYPERLINK("https://docs.wto.org/imrd/directdoc.asp?DDFDocuments/v/G/TBTN24/JPN829.DOCX", "https://docs.wto.org/imrd/directdoc.asp?DDFDocuments/v/G/TBTN24/JPN829.DOCX")</f>
        <v>https://docs.wto.org/imrd/directdoc.asp?DDFDocuments/v/G/TBTN24/JPN829.DOCX</v>
      </c>
    </row>
    <row r="131" spans="1:18" ht="150" x14ac:dyDescent="0.25">
      <c r="A131" s="2" t="s">
        <v>754</v>
      </c>
      <c r="B131" s="7">
        <v>45545</v>
      </c>
      <c r="C131" s="6" t="str">
        <f>HYPERLINK("https://eping.wto.org/en/Search?viewData= G/TBT/N/DOM/239"," G/TBT/N/DOM/239")</f>
        <v xml:space="preserve"> G/TBT/N/DOM/239</v>
      </c>
      <c r="D131" s="6" t="s">
        <v>570</v>
      </c>
      <c r="E131" s="8" t="s">
        <v>571</v>
      </c>
      <c r="F131" s="8" t="s">
        <v>572</v>
      </c>
      <c r="G131" s="8" t="s">
        <v>573</v>
      </c>
      <c r="H131" s="6" t="s">
        <v>574</v>
      </c>
      <c r="I131" s="6" t="s">
        <v>575</v>
      </c>
      <c r="J131" s="6" t="s">
        <v>576</v>
      </c>
      <c r="K131" s="6" t="s">
        <v>120</v>
      </c>
      <c r="L131" s="6"/>
      <c r="M131" s="7">
        <v>45605</v>
      </c>
      <c r="N131" s="6" t="s">
        <v>24</v>
      </c>
      <c r="O131" s="8" t="s">
        <v>577</v>
      </c>
      <c r="P131" s="6" t="str">
        <f>HYPERLINK("https://docs.wto.org/imrd/directdoc.asp?DDFDocuments/t/G/TBTN24/DOM239.DOCX", "https://docs.wto.org/imrd/directdoc.asp?DDFDocuments/t/G/TBTN24/DOM239.DOCX")</f>
        <v>https://docs.wto.org/imrd/directdoc.asp?DDFDocuments/t/G/TBTN24/DOM239.DOCX</v>
      </c>
      <c r="Q131" s="6" t="str">
        <f>HYPERLINK("https://docs.wto.org/imrd/directdoc.asp?DDFDocuments/u/G/TBTN24/DOM239.DOCX", "https://docs.wto.org/imrd/directdoc.asp?DDFDocuments/u/G/TBTN24/DOM239.DOCX")</f>
        <v>https://docs.wto.org/imrd/directdoc.asp?DDFDocuments/u/G/TBTN24/DOM239.DOCX</v>
      </c>
      <c r="R131" s="6" t="str">
        <f>HYPERLINK("https://docs.wto.org/imrd/directdoc.asp?DDFDocuments/v/G/TBTN24/DOM239.DOCX", "https://docs.wto.org/imrd/directdoc.asp?DDFDocuments/v/G/TBTN24/DOM239.DOCX")</f>
        <v>https://docs.wto.org/imrd/directdoc.asp?DDFDocuments/v/G/TBTN24/DOM239.DOCX</v>
      </c>
    </row>
    <row r="132" spans="1:18" ht="45" x14ac:dyDescent="0.25">
      <c r="A132" s="2" t="s">
        <v>744</v>
      </c>
      <c r="B132" s="7">
        <v>45545</v>
      </c>
      <c r="C132" s="6" t="str">
        <f>HYPERLINK("https://eping.wto.org/en/Search?viewData= G/TBT/N/ARE/624, G/TBT/N/BHR/709, G/TBT/N/KWT/688, G/TBT/N/OMN/533, G/TBT/N/QAT/684, G/TBT/N/SAU/1352, G/TBT/N/YEM/290"," G/TBT/N/ARE/624, G/TBT/N/BHR/709, G/TBT/N/KWT/688, G/TBT/N/OMN/533, G/TBT/N/QAT/684, G/TBT/N/SAU/1352, G/TBT/N/YEM/290")</f>
        <v xml:space="preserve"> G/TBT/N/ARE/624, G/TBT/N/BHR/709, G/TBT/N/KWT/688, G/TBT/N/OMN/533, G/TBT/N/QAT/684, G/TBT/N/SAU/1352, G/TBT/N/YEM/290</v>
      </c>
      <c r="D132" s="6" t="s">
        <v>505</v>
      </c>
      <c r="E132" s="8" t="s">
        <v>515</v>
      </c>
      <c r="F132" s="8" t="s">
        <v>516</v>
      </c>
      <c r="G132" s="8" t="s">
        <v>517</v>
      </c>
      <c r="H132" s="6" t="s">
        <v>518</v>
      </c>
      <c r="I132" s="6" t="s">
        <v>519</v>
      </c>
      <c r="J132" s="6" t="s">
        <v>146</v>
      </c>
      <c r="K132" s="6" t="s">
        <v>120</v>
      </c>
      <c r="L132" s="6"/>
      <c r="M132" s="7">
        <v>45606</v>
      </c>
      <c r="N132" s="6" t="s">
        <v>24</v>
      </c>
      <c r="O132" s="8" t="s">
        <v>520</v>
      </c>
      <c r="P132" s="6" t="str">
        <f>HYPERLINK("https://docs.wto.org/imrd/directdoc.asp?DDFDocuments/t/G/TBTN24/ARE624.DOCX", "https://docs.wto.org/imrd/directdoc.asp?DDFDocuments/t/G/TBTN24/ARE624.DOCX")</f>
        <v>https://docs.wto.org/imrd/directdoc.asp?DDFDocuments/t/G/TBTN24/ARE624.DOCX</v>
      </c>
      <c r="Q132" s="6" t="str">
        <f>HYPERLINK("https://docs.wto.org/imrd/directdoc.asp?DDFDocuments/u/G/TBTN24/ARE624.DOCX", "https://docs.wto.org/imrd/directdoc.asp?DDFDocuments/u/G/TBTN24/ARE624.DOCX")</f>
        <v>https://docs.wto.org/imrd/directdoc.asp?DDFDocuments/u/G/TBTN24/ARE624.DOCX</v>
      </c>
      <c r="R132" s="6" t="str">
        <f>HYPERLINK("https://docs.wto.org/imrd/directdoc.asp?DDFDocuments/v/G/TBTN24/ARE624.DOCX", "https://docs.wto.org/imrd/directdoc.asp?DDFDocuments/v/G/TBTN24/ARE624.DOCX")</f>
        <v>https://docs.wto.org/imrd/directdoc.asp?DDFDocuments/v/G/TBTN24/ARE624.DOCX</v>
      </c>
    </row>
    <row r="133" spans="1:18" ht="45" x14ac:dyDescent="0.25">
      <c r="A133" s="2" t="s">
        <v>692</v>
      </c>
      <c r="B133" s="7">
        <v>45561</v>
      </c>
      <c r="C133" s="6" t="str">
        <f>HYPERLINK("https://eping.wto.org/en/Search?viewData= G/TBT/N/TPKM/549"," G/TBT/N/TPKM/549")</f>
        <v xml:space="preserve"> G/TBT/N/TPKM/549</v>
      </c>
      <c r="D133" s="6" t="s">
        <v>106</v>
      </c>
      <c r="E133" s="8" t="s">
        <v>107</v>
      </c>
      <c r="F133" s="8" t="s">
        <v>108</v>
      </c>
      <c r="G133" s="8" t="s">
        <v>109</v>
      </c>
      <c r="H133" s="6" t="s">
        <v>110</v>
      </c>
      <c r="I133" s="6" t="s">
        <v>111</v>
      </c>
      <c r="J133" s="6" t="s">
        <v>91</v>
      </c>
      <c r="K133" s="6" t="s">
        <v>21</v>
      </c>
      <c r="L133" s="6"/>
      <c r="M133" s="7">
        <v>45621</v>
      </c>
      <c r="N133" s="6" t="s">
        <v>24</v>
      </c>
      <c r="O133" s="8" t="s">
        <v>112</v>
      </c>
      <c r="P133" s="6" t="str">
        <f>HYPERLINK("https://docs.wto.org/imrd/directdoc.asp?DDFDocuments/t/G/TBTN24/TPKM549.DOCX", "https://docs.wto.org/imrd/directdoc.asp?DDFDocuments/t/G/TBTN24/TPKM549.DOCX")</f>
        <v>https://docs.wto.org/imrd/directdoc.asp?DDFDocuments/t/G/TBTN24/TPKM549.DOCX</v>
      </c>
      <c r="Q133" s="6"/>
      <c r="R133" s="6"/>
    </row>
    <row r="134" spans="1:18" ht="45" x14ac:dyDescent="0.25">
      <c r="A134" s="2" t="s">
        <v>695</v>
      </c>
      <c r="B134" s="7">
        <v>45561</v>
      </c>
      <c r="C134" s="6" t="str">
        <f>HYPERLINK("https://eping.wto.org/en/Search?viewData= G/TBT/N/BDI/510, G/TBT/N/KEN/1677, G/TBT/N/RWA/1059, G/TBT/N/TZA/1176, G/TBT/N/UGA/2013"," G/TBT/N/BDI/510, G/TBT/N/KEN/1677, G/TBT/N/RWA/1059, G/TBT/N/TZA/1176, G/TBT/N/UGA/2013")</f>
        <v xml:space="preserve"> G/TBT/N/BDI/510, G/TBT/N/KEN/1677, G/TBT/N/RWA/1059, G/TBT/N/TZA/1176, G/TBT/N/UGA/2013</v>
      </c>
      <c r="D134" s="6" t="s">
        <v>113</v>
      </c>
      <c r="E134" s="8" t="s">
        <v>136</v>
      </c>
      <c r="F134" s="8" t="s">
        <v>137</v>
      </c>
      <c r="G134" s="8" t="s">
        <v>138</v>
      </c>
      <c r="H134" s="6" t="s">
        <v>139</v>
      </c>
      <c r="I134" s="6" t="s">
        <v>127</v>
      </c>
      <c r="J134" s="6" t="s">
        <v>128</v>
      </c>
      <c r="K134" s="6" t="s">
        <v>21</v>
      </c>
      <c r="L134" s="6"/>
      <c r="M134" s="7">
        <v>45621</v>
      </c>
      <c r="N134" s="6" t="s">
        <v>24</v>
      </c>
      <c r="O134" s="8" t="s">
        <v>140</v>
      </c>
      <c r="P134" s="6" t="str">
        <f>HYPERLINK("https://docs.wto.org/imrd/directdoc.asp?DDFDocuments/t/G/TBTN24/BDI510.DOCX", "https://docs.wto.org/imrd/directdoc.asp?DDFDocuments/t/G/TBTN24/BDI510.DOCX")</f>
        <v>https://docs.wto.org/imrd/directdoc.asp?DDFDocuments/t/G/TBTN24/BDI510.DOCX</v>
      </c>
      <c r="Q134" s="6"/>
      <c r="R134" s="6"/>
    </row>
    <row r="135" spans="1:18" ht="45" x14ac:dyDescent="0.25">
      <c r="A135" s="2" t="s">
        <v>695</v>
      </c>
      <c r="B135" s="7">
        <v>45561</v>
      </c>
      <c r="C135" s="6" t="str">
        <f>HYPERLINK("https://eping.wto.org/en/Search?viewData= G/TBT/N/BDI/510, G/TBT/N/KEN/1677, G/TBT/N/RWA/1059, G/TBT/N/TZA/1176, G/TBT/N/UGA/2013"," G/TBT/N/BDI/510, G/TBT/N/KEN/1677, G/TBT/N/RWA/1059, G/TBT/N/TZA/1176, G/TBT/N/UGA/2013")</f>
        <v xml:space="preserve"> G/TBT/N/BDI/510, G/TBT/N/KEN/1677, G/TBT/N/RWA/1059, G/TBT/N/TZA/1176, G/TBT/N/UGA/2013</v>
      </c>
      <c r="D135" s="6" t="s">
        <v>148</v>
      </c>
      <c r="E135" s="8" t="s">
        <v>136</v>
      </c>
      <c r="F135" s="8" t="s">
        <v>137</v>
      </c>
      <c r="G135" s="8" t="s">
        <v>138</v>
      </c>
      <c r="H135" s="6" t="s">
        <v>139</v>
      </c>
      <c r="I135" s="6" t="s">
        <v>127</v>
      </c>
      <c r="J135" s="6" t="s">
        <v>128</v>
      </c>
      <c r="K135" s="6" t="s">
        <v>21</v>
      </c>
      <c r="L135" s="6"/>
      <c r="M135" s="7">
        <v>45621</v>
      </c>
      <c r="N135" s="6" t="s">
        <v>24</v>
      </c>
      <c r="O135" s="8" t="s">
        <v>140</v>
      </c>
      <c r="P135" s="6" t="str">
        <f>HYPERLINK("https://docs.wto.org/imrd/directdoc.asp?DDFDocuments/t/G/TBTN24/BDI510.DOCX", "https://docs.wto.org/imrd/directdoc.asp?DDFDocuments/t/G/TBTN24/BDI510.DOCX")</f>
        <v>https://docs.wto.org/imrd/directdoc.asp?DDFDocuments/t/G/TBTN24/BDI510.DOCX</v>
      </c>
      <c r="Q135" s="6"/>
      <c r="R135" s="6"/>
    </row>
    <row r="136" spans="1:18" ht="45" x14ac:dyDescent="0.25">
      <c r="A136" s="2" t="s">
        <v>695</v>
      </c>
      <c r="B136" s="7">
        <v>45561</v>
      </c>
      <c r="C136" s="6" t="str">
        <f>HYPERLINK("https://eping.wto.org/en/Search?viewData= G/TBT/N/BDI/510, G/TBT/N/KEN/1677, G/TBT/N/RWA/1059, G/TBT/N/TZA/1176, G/TBT/N/UGA/2013"," G/TBT/N/BDI/510, G/TBT/N/KEN/1677, G/TBT/N/RWA/1059, G/TBT/N/TZA/1176, G/TBT/N/UGA/2013")</f>
        <v xml:space="preserve"> G/TBT/N/BDI/510, G/TBT/N/KEN/1677, G/TBT/N/RWA/1059, G/TBT/N/TZA/1176, G/TBT/N/UGA/2013</v>
      </c>
      <c r="D136" s="6" t="s">
        <v>149</v>
      </c>
      <c r="E136" s="8" t="s">
        <v>136</v>
      </c>
      <c r="F136" s="8" t="s">
        <v>137</v>
      </c>
      <c r="G136" s="8" t="s">
        <v>138</v>
      </c>
      <c r="H136" s="6" t="s">
        <v>139</v>
      </c>
      <c r="I136" s="6" t="s">
        <v>127</v>
      </c>
      <c r="J136" s="6" t="s">
        <v>128</v>
      </c>
      <c r="K136" s="6" t="s">
        <v>21</v>
      </c>
      <c r="L136" s="6"/>
      <c r="M136" s="7">
        <v>45621</v>
      </c>
      <c r="N136" s="6" t="s">
        <v>24</v>
      </c>
      <c r="O136" s="8" t="s">
        <v>140</v>
      </c>
      <c r="P136" s="6" t="str">
        <f>HYPERLINK("https://docs.wto.org/imrd/directdoc.asp?DDFDocuments/t/G/TBTN24/BDI510.DOCX", "https://docs.wto.org/imrd/directdoc.asp?DDFDocuments/t/G/TBTN24/BDI510.DOCX")</f>
        <v>https://docs.wto.org/imrd/directdoc.asp?DDFDocuments/t/G/TBTN24/BDI510.DOCX</v>
      </c>
      <c r="Q136" s="6"/>
      <c r="R136" s="6"/>
    </row>
    <row r="137" spans="1:18" ht="45" x14ac:dyDescent="0.25">
      <c r="A137" s="2" t="s">
        <v>695</v>
      </c>
      <c r="B137" s="7">
        <v>45561</v>
      </c>
      <c r="C137" s="6" t="str">
        <f>HYPERLINK("https://eping.wto.org/en/Search?viewData= G/TBT/N/BDI/510, G/TBT/N/KEN/1677, G/TBT/N/RWA/1059, G/TBT/N/TZA/1176, G/TBT/N/UGA/2013"," G/TBT/N/BDI/510, G/TBT/N/KEN/1677, G/TBT/N/RWA/1059, G/TBT/N/TZA/1176, G/TBT/N/UGA/2013")</f>
        <v xml:space="preserve"> G/TBT/N/BDI/510, G/TBT/N/KEN/1677, G/TBT/N/RWA/1059, G/TBT/N/TZA/1176, G/TBT/N/UGA/2013</v>
      </c>
      <c r="D137" s="6" t="s">
        <v>155</v>
      </c>
      <c r="E137" s="8" t="s">
        <v>136</v>
      </c>
      <c r="F137" s="8" t="s">
        <v>137</v>
      </c>
      <c r="G137" s="8" t="s">
        <v>138</v>
      </c>
      <c r="H137" s="6" t="s">
        <v>139</v>
      </c>
      <c r="I137" s="6" t="s">
        <v>127</v>
      </c>
      <c r="J137" s="6" t="s">
        <v>128</v>
      </c>
      <c r="K137" s="6" t="s">
        <v>21</v>
      </c>
      <c r="L137" s="6"/>
      <c r="M137" s="7">
        <v>45621</v>
      </c>
      <c r="N137" s="6" t="s">
        <v>24</v>
      </c>
      <c r="O137" s="8" t="s">
        <v>140</v>
      </c>
      <c r="P137" s="6" t="str">
        <f>HYPERLINK("https://docs.wto.org/imrd/directdoc.asp?DDFDocuments/t/G/TBTN24/BDI510.DOCX", "https://docs.wto.org/imrd/directdoc.asp?DDFDocuments/t/G/TBTN24/BDI510.DOCX")</f>
        <v>https://docs.wto.org/imrd/directdoc.asp?DDFDocuments/t/G/TBTN24/BDI510.DOCX</v>
      </c>
      <c r="Q137" s="6"/>
      <c r="R137" s="6"/>
    </row>
    <row r="138" spans="1:18" ht="45" x14ac:dyDescent="0.25">
      <c r="A138" s="2" t="s">
        <v>695</v>
      </c>
      <c r="B138" s="7">
        <v>45561</v>
      </c>
      <c r="C138" s="6" t="str">
        <f>HYPERLINK("https://eping.wto.org/en/Search?viewData= G/TBT/N/BDI/510, G/TBT/N/KEN/1677, G/TBT/N/RWA/1059, G/TBT/N/TZA/1176, G/TBT/N/UGA/2013"," G/TBT/N/BDI/510, G/TBT/N/KEN/1677, G/TBT/N/RWA/1059, G/TBT/N/TZA/1176, G/TBT/N/UGA/2013")</f>
        <v xml:space="preserve"> G/TBT/N/BDI/510, G/TBT/N/KEN/1677, G/TBT/N/RWA/1059, G/TBT/N/TZA/1176, G/TBT/N/UGA/2013</v>
      </c>
      <c r="D138" s="6" t="s">
        <v>122</v>
      </c>
      <c r="E138" s="8" t="s">
        <v>136</v>
      </c>
      <c r="F138" s="8" t="s">
        <v>137</v>
      </c>
      <c r="G138" s="8" t="s">
        <v>138</v>
      </c>
      <c r="H138" s="6" t="s">
        <v>139</v>
      </c>
      <c r="I138" s="6" t="s">
        <v>127</v>
      </c>
      <c r="J138" s="6" t="s">
        <v>128</v>
      </c>
      <c r="K138" s="6" t="s">
        <v>21</v>
      </c>
      <c r="L138" s="6"/>
      <c r="M138" s="7">
        <v>45621</v>
      </c>
      <c r="N138" s="6" t="s">
        <v>24</v>
      </c>
      <c r="O138" s="8" t="s">
        <v>140</v>
      </c>
      <c r="P138" s="6" t="str">
        <f>HYPERLINK("https://docs.wto.org/imrd/directdoc.asp?DDFDocuments/t/G/TBTN24/BDI510.DOCX", "https://docs.wto.org/imrd/directdoc.asp?DDFDocuments/t/G/TBTN24/BDI510.DOCX")</f>
        <v>https://docs.wto.org/imrd/directdoc.asp?DDFDocuments/t/G/TBTN24/BDI510.DOCX</v>
      </c>
      <c r="Q138" s="6"/>
      <c r="R138" s="6"/>
    </row>
    <row r="139" spans="1:18" ht="120" x14ac:dyDescent="0.25">
      <c r="A139" s="2" t="s">
        <v>682</v>
      </c>
      <c r="B139" s="7">
        <v>45565</v>
      </c>
      <c r="C139" s="6" t="str">
        <f>HYPERLINK("https://eping.wto.org/en/Search?viewData= G/TBT/N/VNM/323"," G/TBT/N/VNM/323")</f>
        <v xml:space="preserve"> G/TBT/N/VNM/323</v>
      </c>
      <c r="D139" s="6" t="s">
        <v>17</v>
      </c>
      <c r="E139" s="8" t="s">
        <v>48</v>
      </c>
      <c r="F139" s="8" t="s">
        <v>49</v>
      </c>
      <c r="G139" s="8" t="s">
        <v>50</v>
      </c>
      <c r="H139" s="6" t="s">
        <v>21</v>
      </c>
      <c r="I139" s="6" t="s">
        <v>21</v>
      </c>
      <c r="J139" s="6" t="s">
        <v>23</v>
      </c>
      <c r="K139" s="6" t="s">
        <v>21</v>
      </c>
      <c r="L139" s="6"/>
      <c r="M139" s="7">
        <v>45605</v>
      </c>
      <c r="N139" s="6" t="s">
        <v>24</v>
      </c>
      <c r="O139" s="8" t="s">
        <v>51</v>
      </c>
      <c r="P139" s="6" t="str">
        <f>HYPERLINK("https://docs.wto.org/imrd/directdoc.asp?DDFDocuments/t/G/TBTN24/VNM323.DOCX", "https://docs.wto.org/imrd/directdoc.asp?DDFDocuments/t/G/TBTN24/VNM323.DOCX")</f>
        <v>https://docs.wto.org/imrd/directdoc.asp?DDFDocuments/t/G/TBTN24/VNM323.DOCX</v>
      </c>
      <c r="Q139" s="6"/>
      <c r="R139" s="6"/>
    </row>
    <row r="140" spans="1:18" x14ac:dyDescent="0.25">
      <c r="A140" s="2" t="s">
        <v>741</v>
      </c>
      <c r="B140" s="7">
        <v>45547</v>
      </c>
      <c r="C140" s="6" t="str">
        <f>HYPERLINK("https://eping.wto.org/en/Search?viewData= G/TBT/N/IND/339"," G/TBT/N/IND/339")</f>
        <v xml:space="preserve"> G/TBT/N/IND/339</v>
      </c>
      <c r="D140" s="6" t="s">
        <v>141</v>
      </c>
      <c r="E140" s="8" t="s">
        <v>492</v>
      </c>
      <c r="F140" s="8" t="s">
        <v>493</v>
      </c>
      <c r="G140" s="8" t="s">
        <v>494</v>
      </c>
      <c r="H140" s="6" t="s">
        <v>495</v>
      </c>
      <c r="I140" s="6" t="s">
        <v>457</v>
      </c>
      <c r="J140" s="6" t="s">
        <v>458</v>
      </c>
      <c r="K140" s="6" t="s">
        <v>21</v>
      </c>
      <c r="L140" s="6"/>
      <c r="M140" s="7">
        <v>45607</v>
      </c>
      <c r="N140" s="6" t="s">
        <v>24</v>
      </c>
      <c r="O140" s="6"/>
      <c r="P140" s="6" t="str">
        <f>HYPERLINK("https://docs.wto.org/imrd/directdoc.asp?DDFDocuments/t/G/TBTN24/IND339.DOCX", "https://docs.wto.org/imrd/directdoc.asp?DDFDocuments/t/G/TBTN24/IND339.DOCX")</f>
        <v>https://docs.wto.org/imrd/directdoc.asp?DDFDocuments/t/G/TBTN24/IND339.DOCX</v>
      </c>
      <c r="Q140" s="6" t="str">
        <f>HYPERLINK("https://docs.wto.org/imrd/directdoc.asp?DDFDocuments/u/G/TBTN24/IND339.DOCX", "https://docs.wto.org/imrd/directdoc.asp?DDFDocuments/u/G/TBTN24/IND339.DOCX")</f>
        <v>https://docs.wto.org/imrd/directdoc.asp?DDFDocuments/u/G/TBTN24/IND339.DOCX</v>
      </c>
      <c r="R140" s="6" t="str">
        <f>HYPERLINK("https://docs.wto.org/imrd/directdoc.asp?DDFDocuments/v/G/TBTN24/IND339.DOCX", "https://docs.wto.org/imrd/directdoc.asp?DDFDocuments/v/G/TBTN24/IND339.DOCX")</f>
        <v>https://docs.wto.org/imrd/directdoc.asp?DDFDocuments/v/G/TBTN24/IND339.DOCX</v>
      </c>
    </row>
    <row r="141" spans="1:18" ht="45" x14ac:dyDescent="0.25">
      <c r="A141" s="2" t="s">
        <v>724</v>
      </c>
      <c r="B141" s="7">
        <v>45553</v>
      </c>
      <c r="C141" s="6" t="str">
        <f>HYPERLINK("https://eping.wto.org/en/Search?viewData= G/TBT/N/CHN/1913"," G/TBT/N/CHN/1913")</f>
        <v xml:space="preserve"> G/TBT/N/CHN/1913</v>
      </c>
      <c r="D141" s="6" t="s">
        <v>326</v>
      </c>
      <c r="E141" s="8" t="s">
        <v>359</v>
      </c>
      <c r="F141" s="8" t="s">
        <v>360</v>
      </c>
      <c r="G141" s="8" t="s">
        <v>361</v>
      </c>
      <c r="H141" s="6" t="s">
        <v>362</v>
      </c>
      <c r="I141" s="6" t="s">
        <v>363</v>
      </c>
      <c r="J141" s="6" t="s">
        <v>262</v>
      </c>
      <c r="K141" s="6" t="s">
        <v>21</v>
      </c>
      <c r="L141" s="6"/>
      <c r="M141" s="7">
        <v>45613</v>
      </c>
      <c r="N141" s="6" t="s">
        <v>24</v>
      </c>
      <c r="O141" s="8" t="s">
        <v>364</v>
      </c>
      <c r="P141" s="6" t="str">
        <f>HYPERLINK("https://docs.wto.org/imrd/directdoc.asp?DDFDocuments/t/G/TBTN24/CHN1913.DOCX", "https://docs.wto.org/imrd/directdoc.asp?DDFDocuments/t/G/TBTN24/CHN1913.DOCX")</f>
        <v>https://docs.wto.org/imrd/directdoc.asp?DDFDocuments/t/G/TBTN24/CHN1913.DOCX</v>
      </c>
      <c r="Q141" s="6" t="str">
        <f>HYPERLINK("https://docs.wto.org/imrd/directdoc.asp?DDFDocuments/u/G/TBTN24/CHN1913.DOCX", "https://docs.wto.org/imrd/directdoc.asp?DDFDocuments/u/G/TBTN24/CHN1913.DOCX")</f>
        <v>https://docs.wto.org/imrd/directdoc.asp?DDFDocuments/u/G/TBTN24/CHN1913.DOCX</v>
      </c>
      <c r="R141" s="6" t="str">
        <f>HYPERLINK("https://docs.wto.org/imrd/directdoc.asp?DDFDocuments/v/G/TBTN24/CHN1913.DOCX", "https://docs.wto.org/imrd/directdoc.asp?DDFDocuments/v/G/TBTN24/CHN1913.DOCX")</f>
        <v>https://docs.wto.org/imrd/directdoc.asp?DDFDocuments/v/G/TBTN24/CHN1913.DOCX</v>
      </c>
    </row>
    <row r="142" spans="1:18" ht="135" x14ac:dyDescent="0.25">
      <c r="A142" s="2" t="s">
        <v>748</v>
      </c>
      <c r="B142" s="7">
        <v>45545</v>
      </c>
      <c r="C142" s="6" t="str">
        <f>HYPERLINK("https://eping.wto.org/en/Search?viewData= G/TBT/N/USA/2145"," G/TBT/N/USA/2145")</f>
        <v xml:space="preserve"> G/TBT/N/USA/2145</v>
      </c>
      <c r="D142" s="6" t="s">
        <v>59</v>
      </c>
      <c r="E142" s="8" t="s">
        <v>536</v>
      </c>
      <c r="F142" s="8" t="s">
        <v>537</v>
      </c>
      <c r="G142" s="8" t="s">
        <v>538</v>
      </c>
      <c r="H142" s="6" t="s">
        <v>21</v>
      </c>
      <c r="I142" s="6" t="s">
        <v>539</v>
      </c>
      <c r="J142" s="6" t="s">
        <v>540</v>
      </c>
      <c r="K142" s="6" t="s">
        <v>21</v>
      </c>
      <c r="L142" s="6"/>
      <c r="M142" s="7">
        <v>45601</v>
      </c>
      <c r="N142" s="6" t="s">
        <v>24</v>
      </c>
      <c r="O142" s="8" t="s">
        <v>541</v>
      </c>
      <c r="P142" s="6" t="str">
        <f>HYPERLINK("https://docs.wto.org/imrd/directdoc.asp?DDFDocuments/t/G/TBTN24/USA2145.DOCX", "https://docs.wto.org/imrd/directdoc.asp?DDFDocuments/t/G/TBTN24/USA2145.DOCX")</f>
        <v>https://docs.wto.org/imrd/directdoc.asp?DDFDocuments/t/G/TBTN24/USA2145.DOCX</v>
      </c>
      <c r="Q142" s="6" t="str">
        <f>HYPERLINK("https://docs.wto.org/imrd/directdoc.asp?DDFDocuments/u/G/TBTN24/USA2145.DOCX", "https://docs.wto.org/imrd/directdoc.asp?DDFDocuments/u/G/TBTN24/USA2145.DOCX")</f>
        <v>https://docs.wto.org/imrd/directdoc.asp?DDFDocuments/u/G/TBTN24/USA2145.DOCX</v>
      </c>
      <c r="R142" s="6" t="str">
        <f>HYPERLINK("https://docs.wto.org/imrd/directdoc.asp?DDFDocuments/v/G/TBTN24/USA2145.DOCX", "https://docs.wto.org/imrd/directdoc.asp?DDFDocuments/v/G/TBTN24/USA2145.DOCX")</f>
        <v>https://docs.wto.org/imrd/directdoc.asp?DDFDocuments/v/G/TBTN24/USA2145.DOCX</v>
      </c>
    </row>
    <row r="143" spans="1:18" x14ac:dyDescent="0.25">
      <c r="A143" s="2" t="s">
        <v>737</v>
      </c>
      <c r="B143" s="7">
        <v>45551</v>
      </c>
      <c r="C143" s="6" t="str">
        <f>HYPERLINK("https://eping.wto.org/en/Search?viewData= G/TBT/N/IND/340"," G/TBT/N/IND/340")</f>
        <v xml:space="preserve"> G/TBT/N/IND/340</v>
      </c>
      <c r="D143" s="6" t="s">
        <v>141</v>
      </c>
      <c r="E143" s="8" t="s">
        <v>464</v>
      </c>
      <c r="F143" s="8" t="s">
        <v>464</v>
      </c>
      <c r="G143" s="8" t="s">
        <v>465</v>
      </c>
      <c r="H143" s="6" t="s">
        <v>466</v>
      </c>
      <c r="I143" s="6" t="s">
        <v>467</v>
      </c>
      <c r="J143" s="6" t="s">
        <v>458</v>
      </c>
      <c r="K143" s="6" t="s">
        <v>21</v>
      </c>
      <c r="L143" s="6"/>
      <c r="M143" s="7">
        <v>45611</v>
      </c>
      <c r="N143" s="6" t="s">
        <v>24</v>
      </c>
      <c r="O143" s="8" t="s">
        <v>468</v>
      </c>
      <c r="P143" s="6" t="str">
        <f>HYPERLINK("https://docs.wto.org/imrd/directdoc.asp?DDFDocuments/t/G/TBTN24/IND340.DOCX", "https://docs.wto.org/imrd/directdoc.asp?DDFDocuments/t/G/TBTN24/IND340.DOCX")</f>
        <v>https://docs.wto.org/imrd/directdoc.asp?DDFDocuments/t/G/TBTN24/IND340.DOCX</v>
      </c>
      <c r="Q143" s="6" t="str">
        <f>HYPERLINK("https://docs.wto.org/imrd/directdoc.asp?DDFDocuments/u/G/TBTN24/IND340.DOCX", "https://docs.wto.org/imrd/directdoc.asp?DDFDocuments/u/G/TBTN24/IND340.DOCX")</f>
        <v>https://docs.wto.org/imrd/directdoc.asp?DDFDocuments/u/G/TBTN24/IND340.DOCX</v>
      </c>
      <c r="R143" s="6" t="str">
        <f>HYPERLINK("https://docs.wto.org/imrd/directdoc.asp?DDFDocuments/v/G/TBTN24/IND340.DOCX", "https://docs.wto.org/imrd/directdoc.asp?DDFDocuments/v/G/TBTN24/IND340.DOCX")</f>
        <v>https://docs.wto.org/imrd/directdoc.asp?DDFDocuments/v/G/TBTN24/IND340.DOCX</v>
      </c>
    </row>
    <row r="144" spans="1:18" x14ac:dyDescent="0.25">
      <c r="A144" s="2" t="s">
        <v>735</v>
      </c>
      <c r="B144" s="7">
        <v>45551</v>
      </c>
      <c r="C144" s="6" t="str">
        <f>HYPERLINK("https://eping.wto.org/en/Search?viewData= G/TBT/N/IND/341"," G/TBT/N/IND/341")</f>
        <v xml:space="preserve"> G/TBT/N/IND/341</v>
      </c>
      <c r="D144" s="6" t="s">
        <v>141</v>
      </c>
      <c r="E144" s="8" t="s">
        <v>454</v>
      </c>
      <c r="F144" s="8" t="s">
        <v>454</v>
      </c>
      <c r="G144" s="8" t="s">
        <v>455</v>
      </c>
      <c r="H144" s="6" t="s">
        <v>456</v>
      </c>
      <c r="I144" s="6" t="s">
        <v>457</v>
      </c>
      <c r="J144" s="6" t="s">
        <v>458</v>
      </c>
      <c r="K144" s="6" t="s">
        <v>21</v>
      </c>
      <c r="L144" s="6"/>
      <c r="M144" s="7">
        <v>45611</v>
      </c>
      <c r="N144" s="6" t="s">
        <v>24</v>
      </c>
      <c r="O144" s="8" t="s">
        <v>459</v>
      </c>
      <c r="P144" s="6" t="str">
        <f>HYPERLINK("https://docs.wto.org/imrd/directdoc.asp?DDFDocuments/t/G/TBTN24/IND341.DOCX", "https://docs.wto.org/imrd/directdoc.asp?DDFDocuments/t/G/TBTN24/IND341.DOCX")</f>
        <v>https://docs.wto.org/imrd/directdoc.asp?DDFDocuments/t/G/TBTN24/IND341.DOCX</v>
      </c>
      <c r="Q144" s="6" t="str">
        <f>HYPERLINK("https://docs.wto.org/imrd/directdoc.asp?DDFDocuments/u/G/TBTN24/IND341.DOCX", "https://docs.wto.org/imrd/directdoc.asp?DDFDocuments/u/G/TBTN24/IND341.DOCX")</f>
        <v>https://docs.wto.org/imrd/directdoc.asp?DDFDocuments/u/G/TBTN24/IND341.DOCX</v>
      </c>
      <c r="R144" s="6" t="str">
        <f>HYPERLINK("https://docs.wto.org/imrd/directdoc.asp?DDFDocuments/v/G/TBTN24/IND341.DOCX", "https://docs.wto.org/imrd/directdoc.asp?DDFDocuments/v/G/TBTN24/IND341.DOCX")</f>
        <v>https://docs.wto.org/imrd/directdoc.asp?DDFDocuments/v/G/TBTN24/IND341.DOCX</v>
      </c>
    </row>
    <row r="145" spans="1:18" ht="120" x14ac:dyDescent="0.25">
      <c r="A145" s="2" t="s">
        <v>716</v>
      </c>
      <c r="B145" s="7">
        <v>45555</v>
      </c>
      <c r="C145" s="6" t="str">
        <f>HYPERLINK("https://eping.wto.org/en/Search?viewData= G/TBT/N/MEX/538"," G/TBT/N/MEX/538")</f>
        <v xml:space="preserve"> G/TBT/N/MEX/538</v>
      </c>
      <c r="D145" s="6" t="s">
        <v>273</v>
      </c>
      <c r="E145" s="8" t="s">
        <v>280</v>
      </c>
      <c r="F145" s="8" t="s">
        <v>281</v>
      </c>
      <c r="G145" s="8" t="s">
        <v>282</v>
      </c>
      <c r="H145" s="6" t="s">
        <v>21</v>
      </c>
      <c r="I145" s="6" t="s">
        <v>283</v>
      </c>
      <c r="J145" s="6" t="s">
        <v>278</v>
      </c>
      <c r="K145" s="6" t="s">
        <v>21</v>
      </c>
      <c r="L145" s="6"/>
      <c r="M145" s="7">
        <v>45615</v>
      </c>
      <c r="N145" s="6" t="s">
        <v>24</v>
      </c>
      <c r="O145" s="8" t="s">
        <v>284</v>
      </c>
      <c r="P145" s="6" t="str">
        <f>HYPERLINK("https://docs.wto.org/imrd/directdoc.asp?DDFDocuments/t/G/TBTN24/MEX538.DOCX", "https://docs.wto.org/imrd/directdoc.asp?DDFDocuments/t/G/TBTN24/MEX538.DOCX")</f>
        <v>https://docs.wto.org/imrd/directdoc.asp?DDFDocuments/t/G/TBTN24/MEX538.DOCX</v>
      </c>
      <c r="Q145" s="6" t="str">
        <f>HYPERLINK("https://docs.wto.org/imrd/directdoc.asp?DDFDocuments/u/G/TBTN24/MEX538.DOCX", "https://docs.wto.org/imrd/directdoc.asp?DDFDocuments/u/G/TBTN24/MEX538.DOCX")</f>
        <v>https://docs.wto.org/imrd/directdoc.asp?DDFDocuments/u/G/TBTN24/MEX538.DOCX</v>
      </c>
      <c r="R145" s="6" t="str">
        <f>HYPERLINK("https://docs.wto.org/imrd/directdoc.asp?DDFDocuments/v/G/TBTN24/MEX538.DOCX", "https://docs.wto.org/imrd/directdoc.asp?DDFDocuments/v/G/TBTN24/MEX538.DOCX")</f>
        <v>https://docs.wto.org/imrd/directdoc.asp?DDFDocuments/v/G/TBTN24/MEX538.DOCX</v>
      </c>
    </row>
    <row r="146" spans="1:18" ht="60" x14ac:dyDescent="0.25">
      <c r="A146" s="2" t="s">
        <v>712</v>
      </c>
      <c r="B146" s="7">
        <v>45558</v>
      </c>
      <c r="C146" s="6" t="str">
        <f>HYPERLINK("https://eping.wto.org/en/Search?viewData= G/TBT/N/BDI/507, G/TBT/N/KEN/1674, G/TBT/N/RWA/1056, G/TBT/N/TZA/1173, G/TBT/N/UGA/2010"," G/TBT/N/BDI/507, G/TBT/N/KEN/1674, G/TBT/N/RWA/1056, G/TBT/N/TZA/1173, G/TBT/N/UGA/2010")</f>
        <v xml:space="preserve"> G/TBT/N/BDI/507, G/TBT/N/KEN/1674, G/TBT/N/RWA/1056, G/TBT/N/TZA/1173, G/TBT/N/UGA/2010</v>
      </c>
      <c r="D146" s="6" t="s">
        <v>148</v>
      </c>
      <c r="E146" s="8" t="s">
        <v>214</v>
      </c>
      <c r="F146" s="8" t="s">
        <v>215</v>
      </c>
      <c r="G146" s="8" t="s">
        <v>216</v>
      </c>
      <c r="H146" s="6" t="s">
        <v>217</v>
      </c>
      <c r="I146" s="6" t="s">
        <v>218</v>
      </c>
      <c r="J146" s="6" t="s">
        <v>219</v>
      </c>
      <c r="K146" s="6" t="s">
        <v>120</v>
      </c>
      <c r="L146" s="6"/>
      <c r="M146" s="7">
        <v>45618</v>
      </c>
      <c r="N146" s="6" t="s">
        <v>24</v>
      </c>
      <c r="O146" s="8" t="s">
        <v>220</v>
      </c>
      <c r="P146" s="6" t="str">
        <f>HYPERLINK("https://docs.wto.org/imrd/directdoc.asp?DDFDocuments/t/G/TBTN24/BDI507.DOCX", "https://docs.wto.org/imrd/directdoc.asp?DDFDocuments/t/G/TBTN24/BDI507.DOCX")</f>
        <v>https://docs.wto.org/imrd/directdoc.asp?DDFDocuments/t/G/TBTN24/BDI507.DOCX</v>
      </c>
      <c r="Q146" s="6" t="str">
        <f>HYPERLINK("https://docs.wto.org/imrd/directdoc.asp?DDFDocuments/u/G/TBTN24/BDI507.DOCX", "https://docs.wto.org/imrd/directdoc.asp?DDFDocuments/u/G/TBTN24/BDI507.DOCX")</f>
        <v>https://docs.wto.org/imrd/directdoc.asp?DDFDocuments/u/G/TBTN24/BDI507.DOCX</v>
      </c>
      <c r="R146" s="6" t="str">
        <f>HYPERLINK("https://docs.wto.org/imrd/directdoc.asp?DDFDocuments/v/G/TBTN24/BDI507.DOCX", "https://docs.wto.org/imrd/directdoc.asp?DDFDocuments/v/G/TBTN24/BDI507.DOCX")</f>
        <v>https://docs.wto.org/imrd/directdoc.asp?DDFDocuments/v/G/TBTN24/BDI507.DOCX</v>
      </c>
    </row>
    <row r="147" spans="1:18" ht="60" x14ac:dyDescent="0.25">
      <c r="A147" s="2" t="s">
        <v>712</v>
      </c>
      <c r="B147" s="7">
        <v>45558</v>
      </c>
      <c r="C147" s="6" t="str">
        <f>HYPERLINK("https://eping.wto.org/en/Search?viewData= G/TBT/N/BDI/507, G/TBT/N/KEN/1674, G/TBT/N/RWA/1056, G/TBT/N/TZA/1173, G/TBT/N/UGA/2010"," G/TBT/N/BDI/507, G/TBT/N/KEN/1674, G/TBT/N/RWA/1056, G/TBT/N/TZA/1173, G/TBT/N/UGA/2010")</f>
        <v xml:space="preserve"> G/TBT/N/BDI/507, G/TBT/N/KEN/1674, G/TBT/N/RWA/1056, G/TBT/N/TZA/1173, G/TBT/N/UGA/2010</v>
      </c>
      <c r="D147" s="6" t="s">
        <v>113</v>
      </c>
      <c r="E147" s="8" t="s">
        <v>214</v>
      </c>
      <c r="F147" s="8" t="s">
        <v>215</v>
      </c>
      <c r="G147" s="8" t="s">
        <v>216</v>
      </c>
      <c r="H147" s="6" t="s">
        <v>217</v>
      </c>
      <c r="I147" s="6" t="s">
        <v>218</v>
      </c>
      <c r="J147" s="6" t="s">
        <v>219</v>
      </c>
      <c r="K147" s="6" t="s">
        <v>120</v>
      </c>
      <c r="L147" s="6"/>
      <c r="M147" s="7">
        <v>45618</v>
      </c>
      <c r="N147" s="6" t="s">
        <v>24</v>
      </c>
      <c r="O147" s="8" t="s">
        <v>220</v>
      </c>
      <c r="P147" s="6" t="str">
        <f>HYPERLINK("https://docs.wto.org/imrd/directdoc.asp?DDFDocuments/t/G/TBTN24/BDI507.DOCX", "https://docs.wto.org/imrd/directdoc.asp?DDFDocuments/t/G/TBTN24/BDI507.DOCX")</f>
        <v>https://docs.wto.org/imrd/directdoc.asp?DDFDocuments/t/G/TBTN24/BDI507.DOCX</v>
      </c>
      <c r="Q147" s="6" t="str">
        <f>HYPERLINK("https://docs.wto.org/imrd/directdoc.asp?DDFDocuments/u/G/TBTN24/BDI507.DOCX", "https://docs.wto.org/imrd/directdoc.asp?DDFDocuments/u/G/TBTN24/BDI507.DOCX")</f>
        <v>https://docs.wto.org/imrd/directdoc.asp?DDFDocuments/u/G/TBTN24/BDI507.DOCX</v>
      </c>
      <c r="R147" s="6" t="str">
        <f>HYPERLINK("https://docs.wto.org/imrd/directdoc.asp?DDFDocuments/v/G/TBTN24/BDI507.DOCX", "https://docs.wto.org/imrd/directdoc.asp?DDFDocuments/v/G/TBTN24/BDI507.DOCX")</f>
        <v>https://docs.wto.org/imrd/directdoc.asp?DDFDocuments/v/G/TBTN24/BDI507.DOCX</v>
      </c>
    </row>
    <row r="148" spans="1:18" ht="60" x14ac:dyDescent="0.25">
      <c r="A148" s="2" t="s">
        <v>712</v>
      </c>
      <c r="B148" s="7">
        <v>45558</v>
      </c>
      <c r="C148" s="6" t="str">
        <f>HYPERLINK("https://eping.wto.org/en/Search?viewData= G/TBT/N/BDI/507, G/TBT/N/KEN/1674, G/TBT/N/RWA/1056, G/TBT/N/TZA/1173, G/TBT/N/UGA/2010"," G/TBT/N/BDI/507, G/TBT/N/KEN/1674, G/TBT/N/RWA/1056, G/TBT/N/TZA/1173, G/TBT/N/UGA/2010")</f>
        <v xml:space="preserve"> G/TBT/N/BDI/507, G/TBT/N/KEN/1674, G/TBT/N/RWA/1056, G/TBT/N/TZA/1173, G/TBT/N/UGA/2010</v>
      </c>
      <c r="D148" s="6" t="s">
        <v>149</v>
      </c>
      <c r="E148" s="8" t="s">
        <v>214</v>
      </c>
      <c r="F148" s="8" t="s">
        <v>215</v>
      </c>
      <c r="G148" s="8" t="s">
        <v>216</v>
      </c>
      <c r="H148" s="6" t="s">
        <v>217</v>
      </c>
      <c r="I148" s="6" t="s">
        <v>218</v>
      </c>
      <c r="J148" s="6" t="s">
        <v>219</v>
      </c>
      <c r="K148" s="6" t="s">
        <v>120</v>
      </c>
      <c r="L148" s="6"/>
      <c r="M148" s="7">
        <v>45618</v>
      </c>
      <c r="N148" s="6" t="s">
        <v>24</v>
      </c>
      <c r="O148" s="8" t="s">
        <v>220</v>
      </c>
      <c r="P148" s="6" t="str">
        <f>HYPERLINK("https://docs.wto.org/imrd/directdoc.asp?DDFDocuments/t/G/TBTN24/BDI507.DOCX", "https://docs.wto.org/imrd/directdoc.asp?DDFDocuments/t/G/TBTN24/BDI507.DOCX")</f>
        <v>https://docs.wto.org/imrd/directdoc.asp?DDFDocuments/t/G/TBTN24/BDI507.DOCX</v>
      </c>
      <c r="Q148" s="6" t="str">
        <f>HYPERLINK("https://docs.wto.org/imrd/directdoc.asp?DDFDocuments/u/G/TBTN24/BDI507.DOCX", "https://docs.wto.org/imrd/directdoc.asp?DDFDocuments/u/G/TBTN24/BDI507.DOCX")</f>
        <v>https://docs.wto.org/imrd/directdoc.asp?DDFDocuments/u/G/TBTN24/BDI507.DOCX</v>
      </c>
      <c r="R148" s="6" t="str">
        <f>HYPERLINK("https://docs.wto.org/imrd/directdoc.asp?DDFDocuments/v/G/TBTN24/BDI507.DOCX", "https://docs.wto.org/imrd/directdoc.asp?DDFDocuments/v/G/TBTN24/BDI507.DOCX")</f>
        <v>https://docs.wto.org/imrd/directdoc.asp?DDFDocuments/v/G/TBTN24/BDI507.DOCX</v>
      </c>
    </row>
    <row r="149" spans="1:18" ht="60" x14ac:dyDescent="0.25">
      <c r="A149" s="2" t="s">
        <v>712</v>
      </c>
      <c r="B149" s="7">
        <v>45558</v>
      </c>
      <c r="C149" s="6" t="str">
        <f>HYPERLINK("https://eping.wto.org/en/Search?viewData= G/TBT/N/BDI/507, G/TBT/N/KEN/1674, G/TBT/N/RWA/1056, G/TBT/N/TZA/1173, G/TBT/N/UGA/2010"," G/TBT/N/BDI/507, G/TBT/N/KEN/1674, G/TBT/N/RWA/1056, G/TBT/N/TZA/1173, G/TBT/N/UGA/2010")</f>
        <v xml:space="preserve"> G/TBT/N/BDI/507, G/TBT/N/KEN/1674, G/TBT/N/RWA/1056, G/TBT/N/TZA/1173, G/TBT/N/UGA/2010</v>
      </c>
      <c r="D149" s="6" t="s">
        <v>155</v>
      </c>
      <c r="E149" s="8" t="s">
        <v>214</v>
      </c>
      <c r="F149" s="8" t="s">
        <v>215</v>
      </c>
      <c r="G149" s="8" t="s">
        <v>216</v>
      </c>
      <c r="H149" s="6" t="s">
        <v>217</v>
      </c>
      <c r="I149" s="6" t="s">
        <v>218</v>
      </c>
      <c r="J149" s="6" t="s">
        <v>219</v>
      </c>
      <c r="K149" s="6" t="s">
        <v>120</v>
      </c>
      <c r="L149" s="6"/>
      <c r="M149" s="7">
        <v>45618</v>
      </c>
      <c r="N149" s="6" t="s">
        <v>24</v>
      </c>
      <c r="O149" s="8" t="s">
        <v>220</v>
      </c>
      <c r="P149" s="6" t="str">
        <f>HYPERLINK("https://docs.wto.org/imrd/directdoc.asp?DDFDocuments/t/G/TBTN24/BDI507.DOCX", "https://docs.wto.org/imrd/directdoc.asp?DDFDocuments/t/G/TBTN24/BDI507.DOCX")</f>
        <v>https://docs.wto.org/imrd/directdoc.asp?DDFDocuments/t/G/TBTN24/BDI507.DOCX</v>
      </c>
      <c r="Q149" s="6" t="str">
        <f>HYPERLINK("https://docs.wto.org/imrd/directdoc.asp?DDFDocuments/u/G/TBTN24/BDI507.DOCX", "https://docs.wto.org/imrd/directdoc.asp?DDFDocuments/u/G/TBTN24/BDI507.DOCX")</f>
        <v>https://docs.wto.org/imrd/directdoc.asp?DDFDocuments/u/G/TBTN24/BDI507.DOCX</v>
      </c>
      <c r="R149" s="6" t="str">
        <f>HYPERLINK("https://docs.wto.org/imrd/directdoc.asp?DDFDocuments/v/G/TBTN24/BDI507.DOCX", "https://docs.wto.org/imrd/directdoc.asp?DDFDocuments/v/G/TBTN24/BDI507.DOCX")</f>
        <v>https://docs.wto.org/imrd/directdoc.asp?DDFDocuments/v/G/TBTN24/BDI507.DOCX</v>
      </c>
    </row>
    <row r="150" spans="1:18" ht="60" x14ac:dyDescent="0.25">
      <c r="A150" s="2" t="s">
        <v>712</v>
      </c>
      <c r="B150" s="7">
        <v>45558</v>
      </c>
      <c r="C150" s="6" t="str">
        <f>HYPERLINK("https://eping.wto.org/en/Search?viewData= G/TBT/N/BDI/507, G/TBT/N/KEN/1674, G/TBT/N/RWA/1056, G/TBT/N/TZA/1173, G/TBT/N/UGA/2010"," G/TBT/N/BDI/507, G/TBT/N/KEN/1674, G/TBT/N/RWA/1056, G/TBT/N/TZA/1173, G/TBT/N/UGA/2010")</f>
        <v xml:space="preserve"> G/TBT/N/BDI/507, G/TBT/N/KEN/1674, G/TBT/N/RWA/1056, G/TBT/N/TZA/1173, G/TBT/N/UGA/2010</v>
      </c>
      <c r="D150" s="6" t="s">
        <v>122</v>
      </c>
      <c r="E150" s="8" t="s">
        <v>214</v>
      </c>
      <c r="F150" s="8" t="s">
        <v>215</v>
      </c>
      <c r="G150" s="8" t="s">
        <v>216</v>
      </c>
      <c r="H150" s="6" t="s">
        <v>217</v>
      </c>
      <c r="I150" s="6" t="s">
        <v>218</v>
      </c>
      <c r="J150" s="6" t="s">
        <v>219</v>
      </c>
      <c r="K150" s="6" t="s">
        <v>120</v>
      </c>
      <c r="L150" s="6"/>
      <c r="M150" s="7">
        <v>45618</v>
      </c>
      <c r="N150" s="6" t="s">
        <v>24</v>
      </c>
      <c r="O150" s="8" t="s">
        <v>220</v>
      </c>
      <c r="P150" s="6" t="str">
        <f>HYPERLINK("https://docs.wto.org/imrd/directdoc.asp?DDFDocuments/t/G/TBTN24/BDI507.DOCX", "https://docs.wto.org/imrd/directdoc.asp?DDFDocuments/t/G/TBTN24/BDI507.DOCX")</f>
        <v>https://docs.wto.org/imrd/directdoc.asp?DDFDocuments/t/G/TBTN24/BDI507.DOCX</v>
      </c>
      <c r="Q150" s="6" t="str">
        <f>HYPERLINK("https://docs.wto.org/imrd/directdoc.asp?DDFDocuments/u/G/TBTN24/BDI507.DOCX", "https://docs.wto.org/imrd/directdoc.asp?DDFDocuments/u/G/TBTN24/BDI507.DOCX")</f>
        <v>https://docs.wto.org/imrd/directdoc.asp?DDFDocuments/u/G/TBTN24/BDI507.DOCX</v>
      </c>
      <c r="R150" s="6" t="str">
        <f>HYPERLINK("https://docs.wto.org/imrd/directdoc.asp?DDFDocuments/v/G/TBTN24/BDI507.DOCX", "https://docs.wto.org/imrd/directdoc.asp?DDFDocuments/v/G/TBTN24/BDI507.DOCX")</f>
        <v>https://docs.wto.org/imrd/directdoc.asp?DDFDocuments/v/G/TBTN24/BDI507.DOCX</v>
      </c>
    </row>
    <row r="151" spans="1:18" ht="60" x14ac:dyDescent="0.25">
      <c r="A151" s="2" t="s">
        <v>770</v>
      </c>
      <c r="B151" s="7">
        <v>45553</v>
      </c>
      <c r="C151" s="6" t="str">
        <f>HYPERLINK("https://eping.wto.org/en/Search?viewData= G/TBT/N/BDI/499, G/TBT/N/KEN/1666, G/TBT/N/RWA/1048, G/TBT/N/TZA/1165, G/TBT/N/UGA/2002"," G/TBT/N/BDI/499, G/TBT/N/KEN/1666, G/TBT/N/RWA/1048, G/TBT/N/TZA/1165, G/TBT/N/UGA/2002")</f>
        <v xml:space="preserve"> G/TBT/N/BDI/499, G/TBT/N/KEN/1666, G/TBT/N/RWA/1048, G/TBT/N/TZA/1165, G/TBT/N/UGA/2002</v>
      </c>
      <c r="D151" s="6" t="s">
        <v>149</v>
      </c>
      <c r="E151" s="8" t="s">
        <v>321</v>
      </c>
      <c r="F151" s="8" t="s">
        <v>322</v>
      </c>
      <c r="G151" s="8" t="s">
        <v>323</v>
      </c>
      <c r="H151" s="6" t="s">
        <v>324</v>
      </c>
      <c r="I151" s="6" t="s">
        <v>325</v>
      </c>
      <c r="J151" s="6" t="s">
        <v>212</v>
      </c>
      <c r="K151" s="6" t="s">
        <v>21</v>
      </c>
      <c r="L151" s="6"/>
      <c r="M151" s="7">
        <v>45613</v>
      </c>
      <c r="N151" s="6" t="s">
        <v>24</v>
      </c>
      <c r="O151" s="6"/>
      <c r="P151" s="6" t="str">
        <f>HYPERLINK("https://docs.wto.org/imrd/directdoc.asp?DDFDocuments/t/G/TBTN24/BDI499.DOCX", "https://docs.wto.org/imrd/directdoc.asp?DDFDocuments/t/G/TBTN24/BDI499.DOCX")</f>
        <v>https://docs.wto.org/imrd/directdoc.asp?DDFDocuments/t/G/TBTN24/BDI499.DOCX</v>
      </c>
      <c r="Q151" s="6" t="str">
        <f>HYPERLINK("https://docs.wto.org/imrd/directdoc.asp?DDFDocuments/u/G/TBTN24/BDI499.DOCX", "https://docs.wto.org/imrd/directdoc.asp?DDFDocuments/u/G/TBTN24/BDI499.DOCX")</f>
        <v>https://docs.wto.org/imrd/directdoc.asp?DDFDocuments/u/G/TBTN24/BDI499.DOCX</v>
      </c>
      <c r="R151" s="6" t="str">
        <f>HYPERLINK("https://docs.wto.org/imrd/directdoc.asp?DDFDocuments/v/G/TBTN24/BDI499.DOCX", "https://docs.wto.org/imrd/directdoc.asp?DDFDocuments/v/G/TBTN24/BDI499.DOCX")</f>
        <v>https://docs.wto.org/imrd/directdoc.asp?DDFDocuments/v/G/TBTN24/BDI499.DOCX</v>
      </c>
    </row>
    <row r="152" spans="1:18" ht="60" x14ac:dyDescent="0.25">
      <c r="A152" s="2" t="s">
        <v>770</v>
      </c>
      <c r="B152" s="7">
        <v>45553</v>
      </c>
      <c r="C152" s="6" t="str">
        <f>HYPERLINK("https://eping.wto.org/en/Search?viewData= G/TBT/N/BDI/499, G/TBT/N/KEN/1666, G/TBT/N/RWA/1048, G/TBT/N/TZA/1165, G/TBT/N/UGA/2002"," G/TBT/N/BDI/499, G/TBT/N/KEN/1666, G/TBT/N/RWA/1048, G/TBT/N/TZA/1165, G/TBT/N/UGA/2002")</f>
        <v xml:space="preserve"> G/TBT/N/BDI/499, G/TBT/N/KEN/1666, G/TBT/N/RWA/1048, G/TBT/N/TZA/1165, G/TBT/N/UGA/2002</v>
      </c>
      <c r="D152" s="6" t="s">
        <v>122</v>
      </c>
      <c r="E152" s="8" t="s">
        <v>321</v>
      </c>
      <c r="F152" s="8" t="s">
        <v>322</v>
      </c>
      <c r="G152" s="8" t="s">
        <v>323</v>
      </c>
      <c r="H152" s="6" t="s">
        <v>324</v>
      </c>
      <c r="I152" s="6" t="s">
        <v>325</v>
      </c>
      <c r="J152" s="6" t="s">
        <v>212</v>
      </c>
      <c r="K152" s="6" t="s">
        <v>21</v>
      </c>
      <c r="L152" s="6"/>
      <c r="M152" s="7">
        <v>45613</v>
      </c>
      <c r="N152" s="6" t="s">
        <v>24</v>
      </c>
      <c r="O152" s="6"/>
      <c r="P152" s="6" t="str">
        <f>HYPERLINK("https://docs.wto.org/imrd/directdoc.asp?DDFDocuments/t/G/TBTN24/BDI499.DOCX", "https://docs.wto.org/imrd/directdoc.asp?DDFDocuments/t/G/TBTN24/BDI499.DOCX")</f>
        <v>https://docs.wto.org/imrd/directdoc.asp?DDFDocuments/t/G/TBTN24/BDI499.DOCX</v>
      </c>
      <c r="Q152" s="6" t="str">
        <f>HYPERLINK("https://docs.wto.org/imrd/directdoc.asp?DDFDocuments/u/G/TBTN24/BDI499.DOCX", "https://docs.wto.org/imrd/directdoc.asp?DDFDocuments/u/G/TBTN24/BDI499.DOCX")</f>
        <v>https://docs.wto.org/imrd/directdoc.asp?DDFDocuments/u/G/TBTN24/BDI499.DOCX</v>
      </c>
      <c r="R152" s="6" t="str">
        <f>HYPERLINK("https://docs.wto.org/imrd/directdoc.asp?DDFDocuments/v/G/TBTN24/BDI499.DOCX", "https://docs.wto.org/imrd/directdoc.asp?DDFDocuments/v/G/TBTN24/BDI499.DOCX")</f>
        <v>https://docs.wto.org/imrd/directdoc.asp?DDFDocuments/v/G/TBTN24/BDI499.DOCX</v>
      </c>
    </row>
    <row r="153" spans="1:18" ht="60" x14ac:dyDescent="0.25">
      <c r="A153" s="2" t="s">
        <v>770</v>
      </c>
      <c r="B153" s="7">
        <v>45553</v>
      </c>
      <c r="C153" s="6" t="str">
        <f>HYPERLINK("https://eping.wto.org/en/Search?viewData= G/TBT/N/BDI/499, G/TBT/N/KEN/1666, G/TBT/N/RWA/1048, G/TBT/N/TZA/1165, G/TBT/N/UGA/2002"," G/TBT/N/BDI/499, G/TBT/N/KEN/1666, G/TBT/N/RWA/1048, G/TBT/N/TZA/1165, G/TBT/N/UGA/2002")</f>
        <v xml:space="preserve"> G/TBT/N/BDI/499, G/TBT/N/KEN/1666, G/TBT/N/RWA/1048, G/TBT/N/TZA/1165, G/TBT/N/UGA/2002</v>
      </c>
      <c r="D153" s="6" t="s">
        <v>148</v>
      </c>
      <c r="E153" s="8" t="s">
        <v>321</v>
      </c>
      <c r="F153" s="8" t="s">
        <v>322</v>
      </c>
      <c r="G153" s="8" t="s">
        <v>323</v>
      </c>
      <c r="H153" s="6" t="s">
        <v>324</v>
      </c>
      <c r="I153" s="6" t="s">
        <v>325</v>
      </c>
      <c r="J153" s="6" t="s">
        <v>212</v>
      </c>
      <c r="K153" s="6" t="s">
        <v>21</v>
      </c>
      <c r="L153" s="6"/>
      <c r="M153" s="7">
        <v>45613</v>
      </c>
      <c r="N153" s="6" t="s">
        <v>24</v>
      </c>
      <c r="O153" s="6"/>
      <c r="P153" s="6" t="str">
        <f>HYPERLINK("https://docs.wto.org/imrd/directdoc.asp?DDFDocuments/t/G/TBTN24/BDI499.DOCX", "https://docs.wto.org/imrd/directdoc.asp?DDFDocuments/t/G/TBTN24/BDI499.DOCX")</f>
        <v>https://docs.wto.org/imrd/directdoc.asp?DDFDocuments/t/G/TBTN24/BDI499.DOCX</v>
      </c>
      <c r="Q153" s="6" t="str">
        <f>HYPERLINK("https://docs.wto.org/imrd/directdoc.asp?DDFDocuments/u/G/TBTN24/BDI499.DOCX", "https://docs.wto.org/imrd/directdoc.asp?DDFDocuments/u/G/TBTN24/BDI499.DOCX")</f>
        <v>https://docs.wto.org/imrd/directdoc.asp?DDFDocuments/u/G/TBTN24/BDI499.DOCX</v>
      </c>
      <c r="R153" s="6" t="str">
        <f>HYPERLINK("https://docs.wto.org/imrd/directdoc.asp?DDFDocuments/v/G/TBTN24/BDI499.DOCX", "https://docs.wto.org/imrd/directdoc.asp?DDFDocuments/v/G/TBTN24/BDI499.DOCX")</f>
        <v>https://docs.wto.org/imrd/directdoc.asp?DDFDocuments/v/G/TBTN24/BDI499.DOCX</v>
      </c>
    </row>
    <row r="154" spans="1:18" ht="108" customHeight="1" x14ac:dyDescent="0.25">
      <c r="A154" s="2" t="s">
        <v>770</v>
      </c>
      <c r="B154" s="7">
        <v>45553</v>
      </c>
      <c r="C154" s="6" t="str">
        <f>HYPERLINK("https://eping.wto.org/en/Search?viewData= G/TBT/N/BDI/499, G/TBT/N/KEN/1666, G/TBT/N/RWA/1048, G/TBT/N/TZA/1165, G/TBT/N/UGA/2002"," G/TBT/N/BDI/499, G/TBT/N/KEN/1666, G/TBT/N/RWA/1048, G/TBT/N/TZA/1165, G/TBT/N/UGA/2002")</f>
        <v xml:space="preserve"> G/TBT/N/BDI/499, G/TBT/N/KEN/1666, G/TBT/N/RWA/1048, G/TBT/N/TZA/1165, G/TBT/N/UGA/2002</v>
      </c>
      <c r="D154" s="6" t="s">
        <v>155</v>
      </c>
      <c r="E154" s="8" t="s">
        <v>321</v>
      </c>
      <c r="F154" s="8" t="s">
        <v>322</v>
      </c>
      <c r="G154" s="8" t="s">
        <v>323</v>
      </c>
      <c r="H154" s="6" t="s">
        <v>324</v>
      </c>
      <c r="I154" s="6" t="s">
        <v>325</v>
      </c>
      <c r="J154" s="6" t="s">
        <v>212</v>
      </c>
      <c r="K154" s="6" t="s">
        <v>21</v>
      </c>
      <c r="L154" s="6"/>
      <c r="M154" s="7">
        <v>45613</v>
      </c>
      <c r="N154" s="6" t="s">
        <v>24</v>
      </c>
      <c r="O154" s="6"/>
      <c r="P154" s="6" t="str">
        <f>HYPERLINK("https://docs.wto.org/imrd/directdoc.asp?DDFDocuments/t/G/TBTN24/BDI499.DOCX", "https://docs.wto.org/imrd/directdoc.asp?DDFDocuments/t/G/TBTN24/BDI499.DOCX")</f>
        <v>https://docs.wto.org/imrd/directdoc.asp?DDFDocuments/t/G/TBTN24/BDI499.DOCX</v>
      </c>
      <c r="Q154" s="6" t="str">
        <f>HYPERLINK("https://docs.wto.org/imrd/directdoc.asp?DDFDocuments/u/G/TBTN24/BDI499.DOCX", "https://docs.wto.org/imrd/directdoc.asp?DDFDocuments/u/G/TBTN24/BDI499.DOCX")</f>
        <v>https://docs.wto.org/imrd/directdoc.asp?DDFDocuments/u/G/TBTN24/BDI499.DOCX</v>
      </c>
      <c r="R154" s="6" t="str">
        <f>HYPERLINK("https://docs.wto.org/imrd/directdoc.asp?DDFDocuments/v/G/TBTN24/BDI499.DOCX", "https://docs.wto.org/imrd/directdoc.asp?DDFDocuments/v/G/TBTN24/BDI499.DOCX")</f>
        <v>https://docs.wto.org/imrd/directdoc.asp?DDFDocuments/v/G/TBTN24/BDI499.DOCX</v>
      </c>
    </row>
    <row r="155" spans="1:18" ht="60" x14ac:dyDescent="0.25">
      <c r="A155" s="2" t="s">
        <v>770</v>
      </c>
      <c r="B155" s="7">
        <v>45553</v>
      </c>
      <c r="C155" s="6" t="str">
        <f>HYPERLINK("https://eping.wto.org/en/Search?viewData= G/TBT/N/BDI/499, G/TBT/N/KEN/1666, G/TBT/N/RWA/1048, G/TBT/N/TZA/1165, G/TBT/N/UGA/2002"," G/TBT/N/BDI/499, G/TBT/N/KEN/1666, G/TBT/N/RWA/1048, G/TBT/N/TZA/1165, G/TBT/N/UGA/2002")</f>
        <v xml:space="preserve"> G/TBT/N/BDI/499, G/TBT/N/KEN/1666, G/TBT/N/RWA/1048, G/TBT/N/TZA/1165, G/TBT/N/UGA/2002</v>
      </c>
      <c r="D155" s="6" t="s">
        <v>113</v>
      </c>
      <c r="E155" s="8" t="s">
        <v>321</v>
      </c>
      <c r="F155" s="8" t="s">
        <v>322</v>
      </c>
      <c r="G155" s="8" t="s">
        <v>323</v>
      </c>
      <c r="H155" s="6" t="s">
        <v>324</v>
      </c>
      <c r="I155" s="6" t="s">
        <v>325</v>
      </c>
      <c r="J155" s="6" t="s">
        <v>212</v>
      </c>
      <c r="K155" s="6" t="s">
        <v>21</v>
      </c>
      <c r="L155" s="6"/>
      <c r="M155" s="7">
        <v>45613</v>
      </c>
      <c r="N155" s="6" t="s">
        <v>24</v>
      </c>
      <c r="O155" s="6"/>
      <c r="P155" s="6" t="str">
        <f>HYPERLINK("https://docs.wto.org/imrd/directdoc.asp?DDFDocuments/t/G/TBTN24/BDI499.DOCX", "https://docs.wto.org/imrd/directdoc.asp?DDFDocuments/t/G/TBTN24/BDI499.DOCX")</f>
        <v>https://docs.wto.org/imrd/directdoc.asp?DDFDocuments/t/G/TBTN24/BDI499.DOCX</v>
      </c>
      <c r="Q155" s="6" t="str">
        <f>HYPERLINK("https://docs.wto.org/imrd/directdoc.asp?DDFDocuments/u/G/TBTN24/BDI499.DOCX", "https://docs.wto.org/imrd/directdoc.asp?DDFDocuments/u/G/TBTN24/BDI499.DOCX")</f>
        <v>https://docs.wto.org/imrd/directdoc.asp?DDFDocuments/u/G/TBTN24/BDI499.DOCX</v>
      </c>
      <c r="R155" s="6" t="str">
        <f>HYPERLINK("https://docs.wto.org/imrd/directdoc.asp?DDFDocuments/v/G/TBTN24/BDI499.DOCX", "https://docs.wto.org/imrd/directdoc.asp?DDFDocuments/v/G/TBTN24/BDI499.DOCX")</f>
        <v>https://docs.wto.org/imrd/directdoc.asp?DDFDocuments/v/G/TBTN24/BDI499.DOCX</v>
      </c>
    </row>
    <row r="156" spans="1:18" ht="60" x14ac:dyDescent="0.25">
      <c r="A156" s="2" t="s">
        <v>771</v>
      </c>
      <c r="B156" s="7">
        <v>45553</v>
      </c>
      <c r="C156" s="6" t="str">
        <f>HYPERLINK("https://eping.wto.org/en/Search?viewData= G/TBT/N/BDI/497, G/TBT/N/KEN/1664, G/TBT/N/RWA/1046, G/TBT/N/TZA/1163, G/TBT/N/UGA/2000"," G/TBT/N/BDI/497, G/TBT/N/KEN/1664, G/TBT/N/RWA/1046, G/TBT/N/TZA/1163, G/TBT/N/UGA/2000")</f>
        <v xml:space="preserve"> G/TBT/N/BDI/497, G/TBT/N/KEN/1664, G/TBT/N/RWA/1046, G/TBT/N/TZA/1163, G/TBT/N/UGA/2000</v>
      </c>
      <c r="D156" s="6" t="s">
        <v>113</v>
      </c>
      <c r="E156" s="8" t="s">
        <v>333</v>
      </c>
      <c r="F156" s="8" t="s">
        <v>334</v>
      </c>
      <c r="G156" s="8" t="s">
        <v>335</v>
      </c>
      <c r="H156" s="6" t="s">
        <v>336</v>
      </c>
      <c r="I156" s="6" t="s">
        <v>325</v>
      </c>
      <c r="J156" s="6" t="s">
        <v>212</v>
      </c>
      <c r="K156" s="6" t="s">
        <v>21</v>
      </c>
      <c r="L156" s="6"/>
      <c r="M156" s="7">
        <v>45613</v>
      </c>
      <c r="N156" s="6" t="s">
        <v>24</v>
      </c>
      <c r="O156" s="8" t="s">
        <v>337</v>
      </c>
      <c r="P156" s="6" t="str">
        <f>HYPERLINK("https://docs.wto.org/imrd/directdoc.asp?DDFDocuments/t/G/TBTN24/BDI497.DOCX", "https://docs.wto.org/imrd/directdoc.asp?DDFDocuments/t/G/TBTN24/BDI497.DOCX")</f>
        <v>https://docs.wto.org/imrd/directdoc.asp?DDFDocuments/t/G/TBTN24/BDI497.DOCX</v>
      </c>
      <c r="Q156" s="6" t="str">
        <f>HYPERLINK("https://docs.wto.org/imrd/directdoc.asp?DDFDocuments/u/G/TBTN24/BDI497.DOCX", "https://docs.wto.org/imrd/directdoc.asp?DDFDocuments/u/G/TBTN24/BDI497.DOCX")</f>
        <v>https://docs.wto.org/imrd/directdoc.asp?DDFDocuments/u/G/TBTN24/BDI497.DOCX</v>
      </c>
      <c r="R156" s="6" t="str">
        <f>HYPERLINK("https://docs.wto.org/imrd/directdoc.asp?DDFDocuments/v/G/TBTN24/BDI497.DOCX", "https://docs.wto.org/imrd/directdoc.asp?DDFDocuments/v/G/TBTN24/BDI497.DOCX")</f>
        <v>https://docs.wto.org/imrd/directdoc.asp?DDFDocuments/v/G/TBTN24/BDI497.DOCX</v>
      </c>
    </row>
    <row r="157" spans="1:18" ht="60" x14ac:dyDescent="0.25">
      <c r="A157" s="2" t="s">
        <v>771</v>
      </c>
      <c r="B157" s="7">
        <v>45553</v>
      </c>
      <c r="C157" s="6" t="str">
        <f>HYPERLINK("https://eping.wto.org/en/Search?viewData= G/TBT/N/BDI/497, G/TBT/N/KEN/1664, G/TBT/N/RWA/1046, G/TBT/N/TZA/1163, G/TBT/N/UGA/2000"," G/TBT/N/BDI/497, G/TBT/N/KEN/1664, G/TBT/N/RWA/1046, G/TBT/N/TZA/1163, G/TBT/N/UGA/2000")</f>
        <v xml:space="preserve"> G/TBT/N/BDI/497, G/TBT/N/KEN/1664, G/TBT/N/RWA/1046, G/TBT/N/TZA/1163, G/TBT/N/UGA/2000</v>
      </c>
      <c r="D157" s="6" t="s">
        <v>149</v>
      </c>
      <c r="E157" s="8" t="s">
        <v>333</v>
      </c>
      <c r="F157" s="8" t="s">
        <v>334</v>
      </c>
      <c r="G157" s="8" t="s">
        <v>335</v>
      </c>
      <c r="H157" s="6" t="s">
        <v>336</v>
      </c>
      <c r="I157" s="6" t="s">
        <v>325</v>
      </c>
      <c r="J157" s="6" t="s">
        <v>212</v>
      </c>
      <c r="K157" s="6" t="s">
        <v>21</v>
      </c>
      <c r="L157" s="6"/>
      <c r="M157" s="7">
        <v>45613</v>
      </c>
      <c r="N157" s="6" t="s">
        <v>24</v>
      </c>
      <c r="O157" s="8" t="s">
        <v>356</v>
      </c>
      <c r="P157" s="6" t="str">
        <f>HYPERLINK("https://docs.wto.org/imrd/directdoc.asp?DDFDocuments/t/G/TBTN24/BDI497.DOCX", "https://docs.wto.org/imrd/directdoc.asp?DDFDocuments/t/G/TBTN24/BDI497.DOCX")</f>
        <v>https://docs.wto.org/imrd/directdoc.asp?DDFDocuments/t/G/TBTN24/BDI497.DOCX</v>
      </c>
      <c r="Q157" s="6" t="str">
        <f>HYPERLINK("https://docs.wto.org/imrd/directdoc.asp?DDFDocuments/u/G/TBTN24/BDI497.DOCX", "https://docs.wto.org/imrd/directdoc.asp?DDFDocuments/u/G/TBTN24/BDI497.DOCX")</f>
        <v>https://docs.wto.org/imrd/directdoc.asp?DDFDocuments/u/G/TBTN24/BDI497.DOCX</v>
      </c>
      <c r="R157" s="6" t="str">
        <f>HYPERLINK("https://docs.wto.org/imrd/directdoc.asp?DDFDocuments/v/G/TBTN24/BDI497.DOCX", "https://docs.wto.org/imrd/directdoc.asp?DDFDocuments/v/G/TBTN24/BDI497.DOCX")</f>
        <v>https://docs.wto.org/imrd/directdoc.asp?DDFDocuments/v/G/TBTN24/BDI497.DOCX</v>
      </c>
    </row>
    <row r="158" spans="1:18" ht="60" x14ac:dyDescent="0.25">
      <c r="A158" s="2" t="s">
        <v>771</v>
      </c>
      <c r="B158" s="7">
        <v>45553</v>
      </c>
      <c r="C158" s="6" t="str">
        <f>HYPERLINK("https://eping.wto.org/en/Search?viewData= G/TBT/N/BDI/497, G/TBT/N/KEN/1664, G/TBT/N/RWA/1046, G/TBT/N/TZA/1163, G/TBT/N/UGA/2000"," G/TBT/N/BDI/497, G/TBT/N/KEN/1664, G/TBT/N/RWA/1046, G/TBT/N/TZA/1163, G/TBT/N/UGA/2000")</f>
        <v xml:space="preserve"> G/TBT/N/BDI/497, G/TBT/N/KEN/1664, G/TBT/N/RWA/1046, G/TBT/N/TZA/1163, G/TBT/N/UGA/2000</v>
      </c>
      <c r="D158" s="6" t="s">
        <v>148</v>
      </c>
      <c r="E158" s="8" t="s">
        <v>333</v>
      </c>
      <c r="F158" s="8" t="s">
        <v>334</v>
      </c>
      <c r="G158" s="8" t="s">
        <v>335</v>
      </c>
      <c r="H158" s="6" t="s">
        <v>336</v>
      </c>
      <c r="I158" s="6" t="s">
        <v>325</v>
      </c>
      <c r="J158" s="6" t="s">
        <v>212</v>
      </c>
      <c r="K158" s="6" t="s">
        <v>21</v>
      </c>
      <c r="L158" s="6"/>
      <c r="M158" s="7">
        <v>45613</v>
      </c>
      <c r="N158" s="6" t="s">
        <v>24</v>
      </c>
      <c r="O158" s="8" t="s">
        <v>357</v>
      </c>
      <c r="P158" s="6" t="str">
        <f>HYPERLINK("https://docs.wto.org/imrd/directdoc.asp?DDFDocuments/t/G/TBTN24/BDI497.DOCX", "https://docs.wto.org/imrd/directdoc.asp?DDFDocuments/t/G/TBTN24/BDI497.DOCX")</f>
        <v>https://docs.wto.org/imrd/directdoc.asp?DDFDocuments/t/G/TBTN24/BDI497.DOCX</v>
      </c>
      <c r="Q158" s="6" t="str">
        <f>HYPERLINK("https://docs.wto.org/imrd/directdoc.asp?DDFDocuments/u/G/TBTN24/BDI497.DOCX", "https://docs.wto.org/imrd/directdoc.asp?DDFDocuments/u/G/TBTN24/BDI497.DOCX")</f>
        <v>https://docs.wto.org/imrd/directdoc.asp?DDFDocuments/u/G/TBTN24/BDI497.DOCX</v>
      </c>
      <c r="R158" s="6" t="str">
        <f>HYPERLINK("https://docs.wto.org/imrd/directdoc.asp?DDFDocuments/v/G/TBTN24/BDI497.DOCX", "https://docs.wto.org/imrd/directdoc.asp?DDFDocuments/v/G/TBTN24/BDI497.DOCX")</f>
        <v>https://docs.wto.org/imrd/directdoc.asp?DDFDocuments/v/G/TBTN24/BDI497.DOCX</v>
      </c>
    </row>
    <row r="159" spans="1:18" ht="60" x14ac:dyDescent="0.25">
      <c r="A159" s="2" t="s">
        <v>771</v>
      </c>
      <c r="B159" s="7">
        <v>45553</v>
      </c>
      <c r="C159" s="6" t="str">
        <f>HYPERLINK("https://eping.wto.org/en/Search?viewData= G/TBT/N/BDI/497, G/TBT/N/KEN/1664, G/TBT/N/RWA/1046, G/TBT/N/TZA/1163, G/TBT/N/UGA/2000"," G/TBT/N/BDI/497, G/TBT/N/KEN/1664, G/TBT/N/RWA/1046, G/TBT/N/TZA/1163, G/TBT/N/UGA/2000")</f>
        <v xml:space="preserve"> G/TBT/N/BDI/497, G/TBT/N/KEN/1664, G/TBT/N/RWA/1046, G/TBT/N/TZA/1163, G/TBT/N/UGA/2000</v>
      </c>
      <c r="D159" s="6" t="s">
        <v>122</v>
      </c>
      <c r="E159" s="8" t="s">
        <v>333</v>
      </c>
      <c r="F159" s="8" t="s">
        <v>334</v>
      </c>
      <c r="G159" s="8" t="s">
        <v>335</v>
      </c>
      <c r="H159" s="6" t="s">
        <v>336</v>
      </c>
      <c r="I159" s="6" t="s">
        <v>325</v>
      </c>
      <c r="J159" s="6" t="s">
        <v>212</v>
      </c>
      <c r="K159" s="6" t="s">
        <v>21</v>
      </c>
      <c r="L159" s="6"/>
      <c r="M159" s="7">
        <v>45613</v>
      </c>
      <c r="N159" s="6" t="s">
        <v>24</v>
      </c>
      <c r="O159" s="8" t="s">
        <v>358</v>
      </c>
      <c r="P159" s="6" t="str">
        <f>HYPERLINK("https://docs.wto.org/imrd/directdoc.asp?DDFDocuments/t/G/TBTN24/BDI497.DOCX", "https://docs.wto.org/imrd/directdoc.asp?DDFDocuments/t/G/TBTN24/BDI497.DOCX")</f>
        <v>https://docs.wto.org/imrd/directdoc.asp?DDFDocuments/t/G/TBTN24/BDI497.DOCX</v>
      </c>
      <c r="Q159" s="6" t="str">
        <f>HYPERLINK("https://docs.wto.org/imrd/directdoc.asp?DDFDocuments/u/G/TBTN24/BDI497.DOCX", "https://docs.wto.org/imrd/directdoc.asp?DDFDocuments/u/G/TBTN24/BDI497.DOCX")</f>
        <v>https://docs.wto.org/imrd/directdoc.asp?DDFDocuments/u/G/TBTN24/BDI497.DOCX</v>
      </c>
      <c r="R159" s="6" t="str">
        <f>HYPERLINK("https://docs.wto.org/imrd/directdoc.asp?DDFDocuments/v/G/TBTN24/BDI497.DOCX", "https://docs.wto.org/imrd/directdoc.asp?DDFDocuments/v/G/TBTN24/BDI497.DOCX")</f>
        <v>https://docs.wto.org/imrd/directdoc.asp?DDFDocuments/v/G/TBTN24/BDI497.DOCX</v>
      </c>
    </row>
    <row r="160" spans="1:18" ht="60" x14ac:dyDescent="0.25">
      <c r="A160" s="2" t="s">
        <v>771</v>
      </c>
      <c r="B160" s="7">
        <v>45553</v>
      </c>
      <c r="C160" s="6" t="str">
        <f>HYPERLINK("https://eping.wto.org/en/Search?viewData= G/TBT/N/BDI/497, G/TBT/N/KEN/1664, G/TBT/N/RWA/1046, G/TBT/N/TZA/1163, G/TBT/N/UGA/2000"," G/TBT/N/BDI/497, G/TBT/N/KEN/1664, G/TBT/N/RWA/1046, G/TBT/N/TZA/1163, G/TBT/N/UGA/2000")</f>
        <v xml:space="preserve"> G/TBT/N/BDI/497, G/TBT/N/KEN/1664, G/TBT/N/RWA/1046, G/TBT/N/TZA/1163, G/TBT/N/UGA/2000</v>
      </c>
      <c r="D160" s="6" t="s">
        <v>155</v>
      </c>
      <c r="E160" s="8" t="s">
        <v>333</v>
      </c>
      <c r="F160" s="8" t="s">
        <v>334</v>
      </c>
      <c r="G160" s="8" t="s">
        <v>335</v>
      </c>
      <c r="H160" s="6" t="s">
        <v>336</v>
      </c>
      <c r="I160" s="6" t="s">
        <v>325</v>
      </c>
      <c r="J160" s="6" t="s">
        <v>212</v>
      </c>
      <c r="K160" s="6" t="s">
        <v>21</v>
      </c>
      <c r="L160" s="6"/>
      <c r="M160" s="7">
        <v>45613</v>
      </c>
      <c r="N160" s="6" t="s">
        <v>24</v>
      </c>
      <c r="O160" s="8" t="s">
        <v>383</v>
      </c>
      <c r="P160" s="6" t="str">
        <f>HYPERLINK("https://docs.wto.org/imrd/directdoc.asp?DDFDocuments/t/G/TBTN24/BDI497.DOCX", "https://docs.wto.org/imrd/directdoc.asp?DDFDocuments/t/G/TBTN24/BDI497.DOCX")</f>
        <v>https://docs.wto.org/imrd/directdoc.asp?DDFDocuments/t/G/TBTN24/BDI497.DOCX</v>
      </c>
      <c r="Q160" s="6" t="str">
        <f>HYPERLINK("https://docs.wto.org/imrd/directdoc.asp?DDFDocuments/u/G/TBTN24/BDI497.DOCX", "https://docs.wto.org/imrd/directdoc.asp?DDFDocuments/u/G/TBTN24/BDI497.DOCX")</f>
        <v>https://docs.wto.org/imrd/directdoc.asp?DDFDocuments/u/G/TBTN24/BDI497.DOCX</v>
      </c>
      <c r="R160" s="6" t="str">
        <f>HYPERLINK("https://docs.wto.org/imrd/directdoc.asp?DDFDocuments/v/G/TBTN24/BDI497.DOCX", "https://docs.wto.org/imrd/directdoc.asp?DDFDocuments/v/G/TBTN24/BDI497.DOCX")</f>
        <v>https://docs.wto.org/imrd/directdoc.asp?DDFDocuments/v/G/TBTN24/BDI497.DOCX</v>
      </c>
    </row>
    <row r="161" spans="1:18" ht="195" x14ac:dyDescent="0.25">
      <c r="A161" s="2" t="s">
        <v>733</v>
      </c>
      <c r="B161" s="7">
        <v>45552</v>
      </c>
      <c r="C161" s="6" t="str">
        <f>HYPERLINK("https://eping.wto.org/en/Search?viewData= G/TBT/N/ECU/547"," G/TBT/N/ECU/547")</f>
        <v xml:space="preserve"> G/TBT/N/ECU/547</v>
      </c>
      <c r="D161" s="6" t="s">
        <v>440</v>
      </c>
      <c r="E161" s="8" t="s">
        <v>441</v>
      </c>
      <c r="F161" s="8" t="s">
        <v>442</v>
      </c>
      <c r="G161" s="8" t="s">
        <v>443</v>
      </c>
      <c r="H161" s="6" t="s">
        <v>21</v>
      </c>
      <c r="I161" s="6" t="s">
        <v>183</v>
      </c>
      <c r="J161" s="6" t="s">
        <v>444</v>
      </c>
      <c r="K161" s="6" t="s">
        <v>184</v>
      </c>
      <c r="L161" s="6"/>
      <c r="M161" s="7">
        <v>45612</v>
      </c>
      <c r="N161" s="6" t="s">
        <v>24</v>
      </c>
      <c r="O161" s="8" t="s">
        <v>445</v>
      </c>
      <c r="P161" s="6" t="str">
        <f>HYPERLINK("https://docs.wto.org/imrd/directdoc.asp?DDFDocuments/t/G/TBTN24/ECU547.DOCX", "https://docs.wto.org/imrd/directdoc.asp?DDFDocuments/t/G/TBTN24/ECU547.DOCX")</f>
        <v>https://docs.wto.org/imrd/directdoc.asp?DDFDocuments/t/G/TBTN24/ECU547.DOCX</v>
      </c>
      <c r="Q161" s="6" t="str">
        <f>HYPERLINK("https://docs.wto.org/imrd/directdoc.asp?DDFDocuments/u/G/TBTN24/ECU547.DOCX", "https://docs.wto.org/imrd/directdoc.asp?DDFDocuments/u/G/TBTN24/ECU547.DOCX")</f>
        <v>https://docs.wto.org/imrd/directdoc.asp?DDFDocuments/u/G/TBTN24/ECU547.DOCX</v>
      </c>
      <c r="R161" s="6" t="str">
        <f>HYPERLINK("https://docs.wto.org/imrd/directdoc.asp?DDFDocuments/v/G/TBTN24/ECU547.DOCX", "https://docs.wto.org/imrd/directdoc.asp?DDFDocuments/v/G/TBTN24/ECU547.DOCX")</f>
        <v>https://docs.wto.org/imrd/directdoc.asp?DDFDocuments/v/G/TBTN24/ECU547.DOCX</v>
      </c>
    </row>
    <row r="162" spans="1:18" ht="150" x14ac:dyDescent="0.25">
      <c r="A162" s="2" t="s">
        <v>697</v>
      </c>
      <c r="B162" s="7">
        <v>45561</v>
      </c>
      <c r="C162" s="6" t="str">
        <f>HYPERLINK("https://eping.wto.org/en/Search?viewData= G/TBT/N/CHL/704"," G/TBT/N/CHL/704")</f>
        <v xml:space="preserve"> G/TBT/N/CHL/704</v>
      </c>
      <c r="D162" s="6" t="s">
        <v>130</v>
      </c>
      <c r="E162" s="8" t="s">
        <v>131</v>
      </c>
      <c r="F162" s="8" t="s">
        <v>132</v>
      </c>
      <c r="G162" s="8" t="s">
        <v>133</v>
      </c>
      <c r="H162" s="6" t="s">
        <v>21</v>
      </c>
      <c r="I162" s="6" t="s">
        <v>134</v>
      </c>
      <c r="J162" s="6" t="s">
        <v>23</v>
      </c>
      <c r="K162" s="6" t="s">
        <v>21</v>
      </c>
      <c r="L162" s="6"/>
      <c r="M162" s="7">
        <v>45621</v>
      </c>
      <c r="N162" s="6" t="s">
        <v>24</v>
      </c>
      <c r="O162" s="8" t="s">
        <v>135</v>
      </c>
      <c r="P162" s="6"/>
      <c r="Q162" s="6"/>
      <c r="R162" s="6" t="str">
        <f>HYPERLINK("https://docs.wto.org/imrd/directdoc.asp?DDFDocuments/v/G/TBTN24/CHL704.DOCX", "https://docs.wto.org/imrd/directdoc.asp?DDFDocuments/v/G/TBTN24/CHL704.DOCX")</f>
        <v>https://docs.wto.org/imrd/directdoc.asp?DDFDocuments/v/G/TBTN24/CHL704.DOCX</v>
      </c>
    </row>
    <row r="163" spans="1:18" ht="75" x14ac:dyDescent="0.25">
      <c r="A163" s="2" t="s">
        <v>731</v>
      </c>
      <c r="B163" s="7">
        <v>45552</v>
      </c>
      <c r="C163" s="6" t="str">
        <f>HYPERLINK("https://eping.wto.org/en/Search?viewData= G/TBT/N/MDA/59"," G/TBT/N/MDA/59")</f>
        <v xml:space="preserve"> G/TBT/N/MDA/59</v>
      </c>
      <c r="D163" s="6" t="s">
        <v>407</v>
      </c>
      <c r="E163" s="8" t="s">
        <v>408</v>
      </c>
      <c r="F163" s="8" t="s">
        <v>409</v>
      </c>
      <c r="G163" s="8" t="s">
        <v>410</v>
      </c>
      <c r="H163" s="6" t="s">
        <v>411</v>
      </c>
      <c r="I163" s="6" t="s">
        <v>412</v>
      </c>
      <c r="J163" s="6" t="s">
        <v>399</v>
      </c>
      <c r="K163" s="6" t="s">
        <v>21</v>
      </c>
      <c r="L163" s="6"/>
      <c r="M163" s="7">
        <v>45548</v>
      </c>
      <c r="N163" s="6" t="s">
        <v>24</v>
      </c>
      <c r="O163" s="8" t="s">
        <v>413</v>
      </c>
      <c r="P163" s="6" t="str">
        <f>HYPERLINK("https://docs.wto.org/imrd/directdoc.asp?DDFDocuments/t/G/TBTN24/MDA59.DOCX", "https://docs.wto.org/imrd/directdoc.asp?DDFDocuments/t/G/TBTN24/MDA59.DOCX")</f>
        <v>https://docs.wto.org/imrd/directdoc.asp?DDFDocuments/t/G/TBTN24/MDA59.DOCX</v>
      </c>
      <c r="Q163" s="6" t="str">
        <f>HYPERLINK("https://docs.wto.org/imrd/directdoc.asp?DDFDocuments/u/G/TBTN24/MDA59.DOCX", "https://docs.wto.org/imrd/directdoc.asp?DDFDocuments/u/G/TBTN24/MDA59.DOCX")</f>
        <v>https://docs.wto.org/imrd/directdoc.asp?DDFDocuments/u/G/TBTN24/MDA59.DOCX</v>
      </c>
      <c r="R163" s="6" t="str">
        <f>HYPERLINK("https://docs.wto.org/imrd/directdoc.asp?DDFDocuments/v/G/TBTN24/MDA59.DOCX", "https://docs.wto.org/imrd/directdoc.asp?DDFDocuments/v/G/TBTN24/MDA59.DOCX")</f>
        <v>https://docs.wto.org/imrd/directdoc.asp?DDFDocuments/v/G/TBTN24/MDA59.DOCX</v>
      </c>
    </row>
    <row r="164" spans="1:18" ht="90" x14ac:dyDescent="0.25">
      <c r="A164" s="2" t="s">
        <v>772</v>
      </c>
      <c r="B164" s="7">
        <v>45552</v>
      </c>
      <c r="C164" s="6" t="str">
        <f>HYPERLINK("https://eping.wto.org/en/Search?viewData= G/TBT/N/ESP/50"," G/TBT/N/ESP/50")</f>
        <v xml:space="preserve"> G/TBT/N/ESP/50</v>
      </c>
      <c r="D164" s="6" t="s">
        <v>424</v>
      </c>
      <c r="E164" s="8" t="s">
        <v>425</v>
      </c>
      <c r="F164" s="8" t="s">
        <v>426</v>
      </c>
      <c r="G164" s="8" t="s">
        <v>427</v>
      </c>
      <c r="H164" s="6" t="s">
        <v>428</v>
      </c>
      <c r="I164" s="6" t="s">
        <v>429</v>
      </c>
      <c r="J164" s="6" t="s">
        <v>430</v>
      </c>
      <c r="K164" s="6" t="s">
        <v>120</v>
      </c>
      <c r="L164" s="6"/>
      <c r="M164" s="7">
        <v>45612</v>
      </c>
      <c r="N164" s="6" t="s">
        <v>24</v>
      </c>
      <c r="O164" s="8" t="s">
        <v>431</v>
      </c>
      <c r="P164" s="6" t="str">
        <f>HYPERLINK("https://docs.wto.org/imrd/directdoc.asp?DDFDocuments/t/G/TBTN24/ESP50.DOCX", "https://docs.wto.org/imrd/directdoc.asp?DDFDocuments/t/G/TBTN24/ESP50.DOCX")</f>
        <v>https://docs.wto.org/imrd/directdoc.asp?DDFDocuments/t/G/TBTN24/ESP50.DOCX</v>
      </c>
      <c r="Q164" s="6" t="str">
        <f>HYPERLINK("https://docs.wto.org/imrd/directdoc.asp?DDFDocuments/u/G/TBTN24/ESP50.DOCX", "https://docs.wto.org/imrd/directdoc.asp?DDFDocuments/u/G/TBTN24/ESP50.DOCX")</f>
        <v>https://docs.wto.org/imrd/directdoc.asp?DDFDocuments/u/G/TBTN24/ESP50.DOCX</v>
      </c>
      <c r="R164" s="6" t="str">
        <f>HYPERLINK("https://docs.wto.org/imrd/directdoc.asp?DDFDocuments/v/G/TBTN24/ESP50.DOCX", "https://docs.wto.org/imrd/directdoc.asp?DDFDocuments/v/G/TBTN24/ESP50.DOCX")</f>
        <v>https://docs.wto.org/imrd/directdoc.asp?DDFDocuments/v/G/TBTN24/ESP50.DOCX</v>
      </c>
    </row>
    <row r="165" spans="1:18" ht="60" x14ac:dyDescent="0.25">
      <c r="A165" s="2" t="s">
        <v>710</v>
      </c>
      <c r="B165" s="7">
        <v>45555</v>
      </c>
      <c r="C165" s="6" t="str">
        <f>HYPERLINK("https://eping.wto.org/en/Search?viewData= G/TBT/N/ZAF/260"," G/TBT/N/ZAF/260")</f>
        <v xml:space="preserve"> G/TBT/N/ZAF/260</v>
      </c>
      <c r="D165" s="6" t="s">
        <v>285</v>
      </c>
      <c r="E165" s="8" t="s">
        <v>286</v>
      </c>
      <c r="F165" s="8" t="s">
        <v>287</v>
      </c>
      <c r="G165" s="8" t="s">
        <v>288</v>
      </c>
      <c r="H165" s="6" t="s">
        <v>289</v>
      </c>
      <c r="I165" s="6" t="s">
        <v>290</v>
      </c>
      <c r="J165" s="6" t="s">
        <v>291</v>
      </c>
      <c r="K165" s="6" t="s">
        <v>120</v>
      </c>
      <c r="L165" s="6"/>
      <c r="M165" s="7">
        <v>45615</v>
      </c>
      <c r="N165" s="6" t="s">
        <v>24</v>
      </c>
      <c r="O165" s="8" t="s">
        <v>292</v>
      </c>
      <c r="P165" s="6" t="str">
        <f>HYPERLINK("https://docs.wto.org/imrd/directdoc.asp?DDFDocuments/t/G/TBTN24/ZAF260.DOCX", "https://docs.wto.org/imrd/directdoc.asp?DDFDocuments/t/G/TBTN24/ZAF260.DOCX")</f>
        <v>https://docs.wto.org/imrd/directdoc.asp?DDFDocuments/t/G/TBTN24/ZAF260.DOCX</v>
      </c>
      <c r="Q165" s="6" t="str">
        <f>HYPERLINK("https://docs.wto.org/imrd/directdoc.asp?DDFDocuments/u/G/TBTN24/ZAF260.DOCX", "https://docs.wto.org/imrd/directdoc.asp?DDFDocuments/u/G/TBTN24/ZAF260.DOCX")</f>
        <v>https://docs.wto.org/imrd/directdoc.asp?DDFDocuments/u/G/TBTN24/ZAF260.DOCX</v>
      </c>
      <c r="R165" s="6" t="str">
        <f>HYPERLINK("https://docs.wto.org/imrd/directdoc.asp?DDFDocuments/v/G/TBTN24/ZAF260.DOCX", "https://docs.wto.org/imrd/directdoc.asp?DDFDocuments/v/G/TBTN24/ZAF260.DOCX")</f>
        <v>https://docs.wto.org/imrd/directdoc.asp?DDFDocuments/v/G/TBTN24/ZAF260.DOCX</v>
      </c>
    </row>
    <row r="166" spans="1:18" ht="75" x14ac:dyDescent="0.25">
      <c r="A166" s="2" t="s">
        <v>726</v>
      </c>
      <c r="B166" s="7">
        <v>45553</v>
      </c>
      <c r="C166" s="6" t="str">
        <f>HYPERLINK("https://eping.wto.org/en/Search?viewData= G/TBT/N/CHN/1910"," G/TBT/N/CHN/1910")</f>
        <v xml:space="preserve"> G/TBT/N/CHN/1910</v>
      </c>
      <c r="D166" s="6" t="s">
        <v>326</v>
      </c>
      <c r="E166" s="8" t="s">
        <v>372</v>
      </c>
      <c r="F166" s="8" t="s">
        <v>373</v>
      </c>
      <c r="G166" s="8" t="s">
        <v>374</v>
      </c>
      <c r="H166" s="6" t="s">
        <v>375</v>
      </c>
      <c r="I166" s="6" t="s">
        <v>331</v>
      </c>
      <c r="J166" s="6" t="s">
        <v>23</v>
      </c>
      <c r="K166" s="6" t="s">
        <v>21</v>
      </c>
      <c r="L166" s="6"/>
      <c r="M166" s="7">
        <v>45613</v>
      </c>
      <c r="N166" s="6" t="s">
        <v>24</v>
      </c>
      <c r="O166" s="8" t="s">
        <v>376</v>
      </c>
      <c r="P166" s="6" t="str">
        <f>HYPERLINK("https://docs.wto.org/imrd/directdoc.asp?DDFDocuments/t/G/TBTN24/CHN1910.DOCX", "https://docs.wto.org/imrd/directdoc.asp?DDFDocuments/t/G/TBTN24/CHN1910.DOCX")</f>
        <v>https://docs.wto.org/imrd/directdoc.asp?DDFDocuments/t/G/TBTN24/CHN1910.DOCX</v>
      </c>
      <c r="Q166" s="6" t="str">
        <f>HYPERLINK("https://docs.wto.org/imrd/directdoc.asp?DDFDocuments/u/G/TBTN24/CHN1910.DOCX", "https://docs.wto.org/imrd/directdoc.asp?DDFDocuments/u/G/TBTN24/CHN1910.DOCX")</f>
        <v>https://docs.wto.org/imrd/directdoc.asp?DDFDocuments/u/G/TBTN24/CHN1910.DOCX</v>
      </c>
      <c r="R166" s="6" t="str">
        <f>HYPERLINK("https://docs.wto.org/imrd/directdoc.asp?DDFDocuments/v/G/TBTN24/CHN1910.DOCX", "https://docs.wto.org/imrd/directdoc.asp?DDFDocuments/v/G/TBTN24/CHN1910.DOCX")</f>
        <v>https://docs.wto.org/imrd/directdoc.asp?DDFDocuments/v/G/TBTN24/CHN1910.DOCX</v>
      </c>
    </row>
    <row r="167" spans="1:18" ht="45" x14ac:dyDescent="0.25">
      <c r="A167" s="2" t="s">
        <v>705</v>
      </c>
      <c r="B167" s="7">
        <v>45559</v>
      </c>
      <c r="C167" s="6" t="str">
        <f>HYPERLINK("https://eping.wto.org/en/Search?viewData= G/TBT/N/CAN/730"," G/TBT/N/CAN/730")</f>
        <v xml:space="preserve"> G/TBT/N/CAN/730</v>
      </c>
      <c r="D167" s="6" t="s">
        <v>197</v>
      </c>
      <c r="E167" s="8" t="s">
        <v>198</v>
      </c>
      <c r="F167" s="8" t="s">
        <v>199</v>
      </c>
      <c r="G167" s="8" t="s">
        <v>200</v>
      </c>
      <c r="H167" s="6" t="s">
        <v>21</v>
      </c>
      <c r="I167" s="6" t="s">
        <v>201</v>
      </c>
      <c r="J167" s="6" t="s">
        <v>146</v>
      </c>
      <c r="K167" s="6" t="s">
        <v>21</v>
      </c>
      <c r="L167" s="6"/>
      <c r="M167" s="7">
        <v>45625</v>
      </c>
      <c r="N167" s="6" t="s">
        <v>24</v>
      </c>
      <c r="O167" s="6"/>
      <c r="P167" s="6" t="str">
        <f>HYPERLINK("https://docs.wto.org/imrd/directdoc.asp?DDFDocuments/t/G/TBTN24/CAN730.DOCX", "https://docs.wto.org/imrd/directdoc.asp?DDFDocuments/t/G/TBTN24/CAN730.DOCX")</f>
        <v>https://docs.wto.org/imrd/directdoc.asp?DDFDocuments/t/G/TBTN24/CAN730.DOCX</v>
      </c>
      <c r="Q167" s="6" t="str">
        <f>HYPERLINK("https://docs.wto.org/imrd/directdoc.asp?DDFDocuments/u/G/TBTN24/CAN730.DOCX", "https://docs.wto.org/imrd/directdoc.asp?DDFDocuments/u/G/TBTN24/CAN730.DOCX")</f>
        <v>https://docs.wto.org/imrd/directdoc.asp?DDFDocuments/u/G/TBTN24/CAN730.DOCX</v>
      </c>
      <c r="R167" s="6" t="str">
        <f>HYPERLINK("https://docs.wto.org/imrd/directdoc.asp?DDFDocuments/v/G/TBTN24/CAN730.DOCX", "https://docs.wto.org/imrd/directdoc.asp?DDFDocuments/v/G/TBTN24/CAN730.DOCX")</f>
        <v>https://docs.wto.org/imrd/directdoc.asp?DDFDocuments/v/G/TBTN24/CAN730.DOCX</v>
      </c>
    </row>
    <row r="168" spans="1:18" ht="156" customHeight="1" x14ac:dyDescent="0.25">
      <c r="A168" s="2" t="s">
        <v>734</v>
      </c>
      <c r="B168" s="7">
        <v>45552</v>
      </c>
      <c r="C168" s="6" t="str">
        <f>HYPERLINK("https://eping.wto.org/en/Search?viewData= G/TBT/N/CHE/289"," G/TBT/N/CHE/289")</f>
        <v xml:space="preserve"> G/TBT/N/CHE/289</v>
      </c>
      <c r="D168" s="6" t="s">
        <v>448</v>
      </c>
      <c r="E168" s="8" t="s">
        <v>449</v>
      </c>
      <c r="F168" s="8" t="s">
        <v>450</v>
      </c>
      <c r="G168" s="8" t="s">
        <v>451</v>
      </c>
      <c r="H168" s="6" t="s">
        <v>21</v>
      </c>
      <c r="I168" s="6" t="s">
        <v>42</v>
      </c>
      <c r="J168" s="6" t="s">
        <v>452</v>
      </c>
      <c r="K168" s="6" t="s">
        <v>21</v>
      </c>
      <c r="L168" s="6"/>
      <c r="M168" s="7">
        <v>45612</v>
      </c>
      <c r="N168" s="6" t="s">
        <v>24</v>
      </c>
      <c r="O168" s="8" t="s">
        <v>453</v>
      </c>
      <c r="P168" s="6" t="str">
        <f>HYPERLINK("https://docs.wto.org/imrd/directdoc.asp?DDFDocuments/t/G/TBTN24/CHE289.DOCX", "https://docs.wto.org/imrd/directdoc.asp?DDFDocuments/t/G/TBTN24/CHE289.DOCX")</f>
        <v>https://docs.wto.org/imrd/directdoc.asp?DDFDocuments/t/G/TBTN24/CHE289.DOCX</v>
      </c>
      <c r="Q168" s="6" t="str">
        <f>HYPERLINK("https://docs.wto.org/imrd/directdoc.asp?DDFDocuments/u/G/TBTN24/CHE289.DOCX", "https://docs.wto.org/imrd/directdoc.asp?DDFDocuments/u/G/TBTN24/CHE289.DOCX")</f>
        <v>https://docs.wto.org/imrd/directdoc.asp?DDFDocuments/u/G/TBTN24/CHE289.DOCX</v>
      </c>
      <c r="R168" s="6" t="str">
        <f>HYPERLINK("https://docs.wto.org/imrd/directdoc.asp?DDFDocuments/v/G/TBTN24/CHE289.DOCX", "https://docs.wto.org/imrd/directdoc.asp?DDFDocuments/v/G/TBTN24/CHE289.DOCX")</f>
        <v>https://docs.wto.org/imrd/directdoc.asp?DDFDocuments/v/G/TBTN24/CHE289.DOCX</v>
      </c>
    </row>
    <row r="169" spans="1:18" ht="75" x14ac:dyDescent="0.25">
      <c r="A169" s="2" t="s">
        <v>698</v>
      </c>
      <c r="B169" s="7">
        <v>45561</v>
      </c>
      <c r="C169" s="6" t="str">
        <f>HYPERLINK("https://eping.wto.org/en/Search?viewData= G/TBT/N/JPN/831"," G/TBT/N/JPN/831")</f>
        <v xml:space="preserve"> G/TBT/N/JPN/831</v>
      </c>
      <c r="D169" s="6" t="s">
        <v>80</v>
      </c>
      <c r="E169" s="8" t="s">
        <v>150</v>
      </c>
      <c r="F169" s="8" t="s">
        <v>151</v>
      </c>
      <c r="G169" s="8" t="s">
        <v>152</v>
      </c>
      <c r="H169" s="6" t="s">
        <v>21</v>
      </c>
      <c r="I169" s="6" t="s">
        <v>153</v>
      </c>
      <c r="J169" s="6" t="s">
        <v>146</v>
      </c>
      <c r="K169" s="6" t="s">
        <v>21</v>
      </c>
      <c r="L169" s="6"/>
      <c r="M169" s="7">
        <v>45621</v>
      </c>
      <c r="N169" s="6" t="s">
        <v>24</v>
      </c>
      <c r="O169" s="8" t="s">
        <v>154</v>
      </c>
      <c r="P169" s="6" t="str">
        <f>HYPERLINK("https://docs.wto.org/imrd/directdoc.asp?DDFDocuments/t/G/TBTN24/JPN831.DOCX", "https://docs.wto.org/imrd/directdoc.asp?DDFDocuments/t/G/TBTN24/JPN831.DOCX")</f>
        <v>https://docs.wto.org/imrd/directdoc.asp?DDFDocuments/t/G/TBTN24/JPN831.DOCX</v>
      </c>
      <c r="Q169" s="6"/>
      <c r="R169" s="6"/>
    </row>
    <row r="170" spans="1:18" x14ac:dyDescent="0.25">
      <c r="A170" s="2" t="s">
        <v>475</v>
      </c>
      <c r="B170" s="7">
        <v>45551</v>
      </c>
      <c r="C170" s="6" t="str">
        <f>HYPERLINK("https://eping.wto.org/en/Search?viewData= G/TBT/N/IND/342"," G/TBT/N/IND/342")</f>
        <v xml:space="preserve"> G/TBT/N/IND/342</v>
      </c>
      <c r="D170" s="6" t="s">
        <v>141</v>
      </c>
      <c r="E170" s="8" t="s">
        <v>474</v>
      </c>
      <c r="F170" s="8" t="s">
        <v>474</v>
      </c>
      <c r="G170" s="8" t="s">
        <v>475</v>
      </c>
      <c r="H170" s="6" t="s">
        <v>476</v>
      </c>
      <c r="I170" s="6" t="s">
        <v>457</v>
      </c>
      <c r="J170" s="6" t="s">
        <v>458</v>
      </c>
      <c r="K170" s="6" t="s">
        <v>21</v>
      </c>
      <c r="L170" s="6"/>
      <c r="M170" s="7">
        <v>45611</v>
      </c>
      <c r="N170" s="6" t="s">
        <v>24</v>
      </c>
      <c r="O170" s="8" t="s">
        <v>477</v>
      </c>
      <c r="P170" s="6" t="str">
        <f>HYPERLINK("https://docs.wto.org/imrd/directdoc.asp?DDFDocuments/t/G/TBTN24/IND342.DOCX", "https://docs.wto.org/imrd/directdoc.asp?DDFDocuments/t/G/TBTN24/IND342.DOCX")</f>
        <v>https://docs.wto.org/imrd/directdoc.asp?DDFDocuments/t/G/TBTN24/IND342.DOCX</v>
      </c>
      <c r="Q170" s="6" t="str">
        <f>HYPERLINK("https://docs.wto.org/imrd/directdoc.asp?DDFDocuments/u/G/TBTN24/IND342.DOCX", "https://docs.wto.org/imrd/directdoc.asp?DDFDocuments/u/G/TBTN24/IND342.DOCX")</f>
        <v>https://docs.wto.org/imrd/directdoc.asp?DDFDocuments/u/G/TBTN24/IND342.DOCX</v>
      </c>
      <c r="R170" s="6" t="str">
        <f>HYPERLINK("https://docs.wto.org/imrd/directdoc.asp?DDFDocuments/v/G/TBTN24/IND342.DOCX", "https://docs.wto.org/imrd/directdoc.asp?DDFDocuments/v/G/TBTN24/IND342.DOCX")</f>
        <v>https://docs.wto.org/imrd/directdoc.asp?DDFDocuments/v/G/TBTN24/IND342.DOCX</v>
      </c>
    </row>
    <row r="171" spans="1:18" ht="75" x14ac:dyDescent="0.25">
      <c r="A171" s="2" t="s">
        <v>686</v>
      </c>
      <c r="B171" s="7">
        <v>45565</v>
      </c>
      <c r="C171" s="6" t="str">
        <f>HYPERLINK("https://eping.wto.org/en/Search?viewData= G/TBT/N/VNM/324"," G/TBT/N/VNM/324")</f>
        <v xml:space="preserve"> G/TBT/N/VNM/324</v>
      </c>
      <c r="D171" s="6" t="s">
        <v>17</v>
      </c>
      <c r="E171" s="8" t="s">
        <v>69</v>
      </c>
      <c r="F171" s="8" t="s">
        <v>70</v>
      </c>
      <c r="G171" s="8" t="s">
        <v>71</v>
      </c>
      <c r="H171" s="6" t="s">
        <v>21</v>
      </c>
      <c r="I171" s="6" t="s">
        <v>22</v>
      </c>
      <c r="J171" s="6" t="s">
        <v>23</v>
      </c>
      <c r="K171" s="6" t="s">
        <v>21</v>
      </c>
      <c r="L171" s="6"/>
      <c r="M171" s="7">
        <v>45605</v>
      </c>
      <c r="N171" s="6" t="s">
        <v>24</v>
      </c>
      <c r="O171" s="8" t="s">
        <v>72</v>
      </c>
      <c r="P171" s="6" t="str">
        <f>HYPERLINK("https://docs.wto.org/imrd/directdoc.asp?DDFDocuments/t/G/TBTN24/VNM324.DOCX", "https://docs.wto.org/imrd/directdoc.asp?DDFDocuments/t/G/TBTN24/VNM324.DOCX")</f>
        <v>https://docs.wto.org/imrd/directdoc.asp?DDFDocuments/t/G/TBTN24/VNM324.DOCX</v>
      </c>
      <c r="Q171" s="6"/>
      <c r="R171" s="6"/>
    </row>
    <row r="172" spans="1:18" ht="60" x14ac:dyDescent="0.25">
      <c r="A172" s="2" t="s">
        <v>714</v>
      </c>
      <c r="B172" s="7">
        <v>45558</v>
      </c>
      <c r="C172" s="6" t="str">
        <f>HYPERLINK("https://eping.wto.org/en/Search?viewData= G/TBT/N/BDI/506, G/TBT/N/KEN/1673, G/TBT/N/RWA/1055, G/TBT/N/TZA/1172, G/TBT/N/UGA/2009"," G/TBT/N/BDI/506, G/TBT/N/KEN/1673, G/TBT/N/RWA/1055, G/TBT/N/TZA/1172, G/TBT/N/UGA/2009")</f>
        <v xml:space="preserve"> G/TBT/N/BDI/506, G/TBT/N/KEN/1673, G/TBT/N/RWA/1055, G/TBT/N/TZA/1172, G/TBT/N/UGA/2009</v>
      </c>
      <c r="D172" s="6" t="s">
        <v>149</v>
      </c>
      <c r="E172" s="8" t="s">
        <v>246</v>
      </c>
      <c r="F172" s="8" t="s">
        <v>247</v>
      </c>
      <c r="G172" s="8" t="s">
        <v>248</v>
      </c>
      <c r="H172" s="6" t="s">
        <v>249</v>
      </c>
      <c r="I172" s="6" t="s">
        <v>218</v>
      </c>
      <c r="J172" s="6" t="s">
        <v>225</v>
      </c>
      <c r="K172" s="6" t="s">
        <v>120</v>
      </c>
      <c r="L172" s="6"/>
      <c r="M172" s="7">
        <v>45618</v>
      </c>
      <c r="N172" s="6" t="s">
        <v>24</v>
      </c>
      <c r="O172" s="8" t="s">
        <v>250</v>
      </c>
      <c r="P172" s="6" t="str">
        <f>HYPERLINK("https://docs.wto.org/imrd/directdoc.asp?DDFDocuments/t/G/TBTN24/BDI506.DOCX", "https://docs.wto.org/imrd/directdoc.asp?DDFDocuments/t/G/TBTN24/BDI506.DOCX")</f>
        <v>https://docs.wto.org/imrd/directdoc.asp?DDFDocuments/t/G/TBTN24/BDI506.DOCX</v>
      </c>
      <c r="Q172" s="6" t="str">
        <f>HYPERLINK("https://docs.wto.org/imrd/directdoc.asp?DDFDocuments/u/G/TBTN24/BDI506.DOCX", "https://docs.wto.org/imrd/directdoc.asp?DDFDocuments/u/G/TBTN24/BDI506.DOCX")</f>
        <v>https://docs.wto.org/imrd/directdoc.asp?DDFDocuments/u/G/TBTN24/BDI506.DOCX</v>
      </c>
      <c r="R172" s="6" t="str">
        <f>HYPERLINK("https://docs.wto.org/imrd/directdoc.asp?DDFDocuments/v/G/TBTN24/BDI506.DOCX", "https://docs.wto.org/imrd/directdoc.asp?DDFDocuments/v/G/TBTN24/BDI506.DOCX")</f>
        <v>https://docs.wto.org/imrd/directdoc.asp?DDFDocuments/v/G/TBTN24/BDI506.DOCX</v>
      </c>
    </row>
    <row r="173" spans="1:18" ht="60" x14ac:dyDescent="0.25">
      <c r="A173" s="2" t="s">
        <v>714</v>
      </c>
      <c r="B173" s="7">
        <v>45558</v>
      </c>
      <c r="C173" s="6" t="str">
        <f>HYPERLINK("https://eping.wto.org/en/Search?viewData= G/TBT/N/BDI/506, G/TBT/N/KEN/1673, G/TBT/N/RWA/1055, G/TBT/N/TZA/1172, G/TBT/N/UGA/2009"," G/TBT/N/BDI/506, G/TBT/N/KEN/1673, G/TBT/N/RWA/1055, G/TBT/N/TZA/1172, G/TBT/N/UGA/2009")</f>
        <v xml:space="preserve"> G/TBT/N/BDI/506, G/TBT/N/KEN/1673, G/TBT/N/RWA/1055, G/TBT/N/TZA/1172, G/TBT/N/UGA/2009</v>
      </c>
      <c r="D173" s="6" t="s">
        <v>148</v>
      </c>
      <c r="E173" s="8" t="s">
        <v>246</v>
      </c>
      <c r="F173" s="8" t="s">
        <v>247</v>
      </c>
      <c r="G173" s="8" t="s">
        <v>248</v>
      </c>
      <c r="H173" s="6" t="s">
        <v>249</v>
      </c>
      <c r="I173" s="6" t="s">
        <v>218</v>
      </c>
      <c r="J173" s="6" t="s">
        <v>225</v>
      </c>
      <c r="K173" s="6" t="s">
        <v>120</v>
      </c>
      <c r="L173" s="6"/>
      <c r="M173" s="7">
        <v>45618</v>
      </c>
      <c r="N173" s="6" t="s">
        <v>24</v>
      </c>
      <c r="O173" s="8" t="s">
        <v>250</v>
      </c>
      <c r="P173" s="6" t="str">
        <f>HYPERLINK("https://docs.wto.org/imrd/directdoc.asp?DDFDocuments/t/G/TBTN24/BDI506.DOCX", "https://docs.wto.org/imrd/directdoc.asp?DDFDocuments/t/G/TBTN24/BDI506.DOCX")</f>
        <v>https://docs.wto.org/imrd/directdoc.asp?DDFDocuments/t/G/TBTN24/BDI506.DOCX</v>
      </c>
      <c r="Q173" s="6" t="str">
        <f>HYPERLINK("https://docs.wto.org/imrd/directdoc.asp?DDFDocuments/u/G/TBTN24/BDI506.DOCX", "https://docs.wto.org/imrd/directdoc.asp?DDFDocuments/u/G/TBTN24/BDI506.DOCX")</f>
        <v>https://docs.wto.org/imrd/directdoc.asp?DDFDocuments/u/G/TBTN24/BDI506.DOCX</v>
      </c>
      <c r="R173" s="6" t="str">
        <f>HYPERLINK("https://docs.wto.org/imrd/directdoc.asp?DDFDocuments/v/G/TBTN24/BDI506.DOCX", "https://docs.wto.org/imrd/directdoc.asp?DDFDocuments/v/G/TBTN24/BDI506.DOCX")</f>
        <v>https://docs.wto.org/imrd/directdoc.asp?DDFDocuments/v/G/TBTN24/BDI506.DOCX</v>
      </c>
    </row>
    <row r="174" spans="1:18" ht="60" x14ac:dyDescent="0.25">
      <c r="A174" s="2" t="s">
        <v>714</v>
      </c>
      <c r="B174" s="7">
        <v>45558</v>
      </c>
      <c r="C174" s="6" t="str">
        <f>HYPERLINK("https://eping.wto.org/en/Search?viewData= G/TBT/N/BDI/506, G/TBT/N/KEN/1673, G/TBT/N/RWA/1055, G/TBT/N/TZA/1172, G/TBT/N/UGA/2009"," G/TBT/N/BDI/506, G/TBT/N/KEN/1673, G/TBT/N/RWA/1055, G/TBT/N/TZA/1172, G/TBT/N/UGA/2009")</f>
        <v xml:space="preserve"> G/TBT/N/BDI/506, G/TBT/N/KEN/1673, G/TBT/N/RWA/1055, G/TBT/N/TZA/1172, G/TBT/N/UGA/2009</v>
      </c>
      <c r="D174" s="6" t="s">
        <v>122</v>
      </c>
      <c r="E174" s="8" t="s">
        <v>246</v>
      </c>
      <c r="F174" s="8" t="s">
        <v>247</v>
      </c>
      <c r="G174" s="8" t="s">
        <v>248</v>
      </c>
      <c r="H174" s="6" t="s">
        <v>249</v>
      </c>
      <c r="I174" s="6" t="s">
        <v>218</v>
      </c>
      <c r="J174" s="6" t="s">
        <v>225</v>
      </c>
      <c r="K174" s="6" t="s">
        <v>120</v>
      </c>
      <c r="L174" s="6"/>
      <c r="M174" s="7">
        <v>45618</v>
      </c>
      <c r="N174" s="6" t="s">
        <v>24</v>
      </c>
      <c r="O174" s="8" t="s">
        <v>250</v>
      </c>
      <c r="P174" s="6" t="str">
        <f>HYPERLINK("https://docs.wto.org/imrd/directdoc.asp?DDFDocuments/t/G/TBTN24/BDI506.DOCX", "https://docs.wto.org/imrd/directdoc.asp?DDFDocuments/t/G/TBTN24/BDI506.DOCX")</f>
        <v>https://docs.wto.org/imrd/directdoc.asp?DDFDocuments/t/G/TBTN24/BDI506.DOCX</v>
      </c>
      <c r="Q174" s="6" t="str">
        <f>HYPERLINK("https://docs.wto.org/imrd/directdoc.asp?DDFDocuments/u/G/TBTN24/BDI506.DOCX", "https://docs.wto.org/imrd/directdoc.asp?DDFDocuments/u/G/TBTN24/BDI506.DOCX")</f>
        <v>https://docs.wto.org/imrd/directdoc.asp?DDFDocuments/u/G/TBTN24/BDI506.DOCX</v>
      </c>
      <c r="R174" s="6" t="str">
        <f>HYPERLINK("https://docs.wto.org/imrd/directdoc.asp?DDFDocuments/v/G/TBTN24/BDI506.DOCX", "https://docs.wto.org/imrd/directdoc.asp?DDFDocuments/v/G/TBTN24/BDI506.DOCX")</f>
        <v>https://docs.wto.org/imrd/directdoc.asp?DDFDocuments/v/G/TBTN24/BDI506.DOCX</v>
      </c>
    </row>
    <row r="175" spans="1:18" ht="60" x14ac:dyDescent="0.25">
      <c r="A175" s="2" t="s">
        <v>714</v>
      </c>
      <c r="B175" s="7">
        <v>45558</v>
      </c>
      <c r="C175" s="6" t="str">
        <f>HYPERLINK("https://eping.wto.org/en/Search?viewData= G/TBT/N/BDI/506, G/TBT/N/KEN/1673, G/TBT/N/RWA/1055, G/TBT/N/TZA/1172, G/TBT/N/UGA/2009"," G/TBT/N/BDI/506, G/TBT/N/KEN/1673, G/TBT/N/RWA/1055, G/TBT/N/TZA/1172, G/TBT/N/UGA/2009")</f>
        <v xml:space="preserve"> G/TBT/N/BDI/506, G/TBT/N/KEN/1673, G/TBT/N/RWA/1055, G/TBT/N/TZA/1172, G/TBT/N/UGA/2009</v>
      </c>
      <c r="D175" s="6" t="s">
        <v>155</v>
      </c>
      <c r="E175" s="8" t="s">
        <v>246</v>
      </c>
      <c r="F175" s="8" t="s">
        <v>247</v>
      </c>
      <c r="G175" s="8" t="s">
        <v>248</v>
      </c>
      <c r="H175" s="6" t="s">
        <v>249</v>
      </c>
      <c r="I175" s="6" t="s">
        <v>218</v>
      </c>
      <c r="J175" s="6" t="s">
        <v>225</v>
      </c>
      <c r="K175" s="6" t="s">
        <v>120</v>
      </c>
      <c r="L175" s="6"/>
      <c r="M175" s="7">
        <v>45618</v>
      </c>
      <c r="N175" s="6" t="s">
        <v>24</v>
      </c>
      <c r="O175" s="8" t="s">
        <v>250</v>
      </c>
      <c r="P175" s="6" t="str">
        <f>HYPERLINK("https://docs.wto.org/imrd/directdoc.asp?DDFDocuments/t/G/TBTN24/BDI506.DOCX", "https://docs.wto.org/imrd/directdoc.asp?DDFDocuments/t/G/TBTN24/BDI506.DOCX")</f>
        <v>https://docs.wto.org/imrd/directdoc.asp?DDFDocuments/t/G/TBTN24/BDI506.DOCX</v>
      </c>
      <c r="Q175" s="6" t="str">
        <f>HYPERLINK("https://docs.wto.org/imrd/directdoc.asp?DDFDocuments/u/G/TBTN24/BDI506.DOCX", "https://docs.wto.org/imrd/directdoc.asp?DDFDocuments/u/G/TBTN24/BDI506.DOCX")</f>
        <v>https://docs.wto.org/imrd/directdoc.asp?DDFDocuments/u/G/TBTN24/BDI506.DOCX</v>
      </c>
      <c r="R175" s="6" t="str">
        <f>HYPERLINK("https://docs.wto.org/imrd/directdoc.asp?DDFDocuments/v/G/TBTN24/BDI506.DOCX", "https://docs.wto.org/imrd/directdoc.asp?DDFDocuments/v/G/TBTN24/BDI506.DOCX")</f>
        <v>https://docs.wto.org/imrd/directdoc.asp?DDFDocuments/v/G/TBTN24/BDI506.DOCX</v>
      </c>
    </row>
    <row r="176" spans="1:18" ht="60" x14ac:dyDescent="0.25">
      <c r="A176" s="2" t="s">
        <v>714</v>
      </c>
      <c r="B176" s="7">
        <v>45558</v>
      </c>
      <c r="C176" s="6" t="str">
        <f>HYPERLINK("https://eping.wto.org/en/Search?viewData= G/TBT/N/BDI/506, G/TBT/N/KEN/1673, G/TBT/N/RWA/1055, G/TBT/N/TZA/1172, G/TBT/N/UGA/2009"," G/TBT/N/BDI/506, G/TBT/N/KEN/1673, G/TBT/N/RWA/1055, G/TBT/N/TZA/1172, G/TBT/N/UGA/2009")</f>
        <v xml:space="preserve"> G/TBT/N/BDI/506, G/TBT/N/KEN/1673, G/TBT/N/RWA/1055, G/TBT/N/TZA/1172, G/TBT/N/UGA/2009</v>
      </c>
      <c r="D176" s="6" t="s">
        <v>113</v>
      </c>
      <c r="E176" s="8" t="s">
        <v>246</v>
      </c>
      <c r="F176" s="8" t="s">
        <v>247</v>
      </c>
      <c r="G176" s="8" t="s">
        <v>248</v>
      </c>
      <c r="H176" s="6" t="s">
        <v>249</v>
      </c>
      <c r="I176" s="6" t="s">
        <v>218</v>
      </c>
      <c r="J176" s="6" t="s">
        <v>225</v>
      </c>
      <c r="K176" s="6" t="s">
        <v>120</v>
      </c>
      <c r="L176" s="6"/>
      <c r="M176" s="7">
        <v>45618</v>
      </c>
      <c r="N176" s="6" t="s">
        <v>24</v>
      </c>
      <c r="O176" s="8" t="s">
        <v>250</v>
      </c>
      <c r="P176" s="6" t="str">
        <f>HYPERLINK("https://docs.wto.org/imrd/directdoc.asp?DDFDocuments/t/G/TBTN24/BDI506.DOCX", "https://docs.wto.org/imrd/directdoc.asp?DDFDocuments/t/G/TBTN24/BDI506.DOCX")</f>
        <v>https://docs.wto.org/imrd/directdoc.asp?DDFDocuments/t/G/TBTN24/BDI506.DOCX</v>
      </c>
      <c r="Q176" s="6" t="str">
        <f>HYPERLINK("https://docs.wto.org/imrd/directdoc.asp?DDFDocuments/u/G/TBTN24/BDI506.DOCX", "https://docs.wto.org/imrd/directdoc.asp?DDFDocuments/u/G/TBTN24/BDI506.DOCX")</f>
        <v>https://docs.wto.org/imrd/directdoc.asp?DDFDocuments/u/G/TBTN24/BDI506.DOCX</v>
      </c>
      <c r="R176" s="6" t="str">
        <f>HYPERLINK("https://docs.wto.org/imrd/directdoc.asp?DDFDocuments/v/G/TBTN24/BDI506.DOCX", "https://docs.wto.org/imrd/directdoc.asp?DDFDocuments/v/G/TBTN24/BDI506.DOCX")</f>
        <v>https://docs.wto.org/imrd/directdoc.asp?DDFDocuments/v/G/TBTN24/BDI506.DOCX</v>
      </c>
    </row>
    <row r="177" spans="1:18" ht="60" x14ac:dyDescent="0.25">
      <c r="A177" s="2" t="s">
        <v>688</v>
      </c>
      <c r="B177" s="7">
        <v>45565</v>
      </c>
      <c r="C177" s="6" t="str">
        <f>HYPERLINK("https://eping.wto.org/en/Search?viewData= G/TBT/N/JPN/835"," G/TBT/N/JPN/835")</f>
        <v xml:space="preserve"> G/TBT/N/JPN/835</v>
      </c>
      <c r="D177" s="6" t="s">
        <v>80</v>
      </c>
      <c r="E177" s="8" t="s">
        <v>81</v>
      </c>
      <c r="F177" s="8" t="s">
        <v>82</v>
      </c>
      <c r="G177" s="8" t="s">
        <v>83</v>
      </c>
      <c r="H177" s="6" t="s">
        <v>21</v>
      </c>
      <c r="I177" s="6" t="s">
        <v>21</v>
      </c>
      <c r="J177" s="6" t="s">
        <v>84</v>
      </c>
      <c r="K177" s="6" t="s">
        <v>21</v>
      </c>
      <c r="L177" s="6"/>
      <c r="M177" s="7">
        <v>45625</v>
      </c>
      <c r="N177" s="6" t="s">
        <v>24</v>
      </c>
      <c r="O177" s="8" t="s">
        <v>85</v>
      </c>
      <c r="P177" s="6" t="str">
        <f>HYPERLINK("https://docs.wto.org/imrd/directdoc.asp?DDFDocuments/t/G/TBTN24/JPN835.DOCX", "https://docs.wto.org/imrd/directdoc.asp?DDFDocuments/t/G/TBTN24/JPN835.DOCX")</f>
        <v>https://docs.wto.org/imrd/directdoc.asp?DDFDocuments/t/G/TBTN24/JPN835.DOCX</v>
      </c>
      <c r="Q177" s="6"/>
      <c r="R177" s="6"/>
    </row>
    <row r="178" spans="1:18" ht="75" x14ac:dyDescent="0.25">
      <c r="A178" s="2" t="s">
        <v>681</v>
      </c>
      <c r="B178" s="7">
        <v>45565</v>
      </c>
      <c r="C178" s="6" t="str">
        <f>HYPERLINK("https://eping.wto.org/en/Search?viewData= G/TBT/N/VNM/326"," G/TBT/N/VNM/326")</f>
        <v xml:space="preserve"> G/TBT/N/VNM/326</v>
      </c>
      <c r="D178" s="6" t="s">
        <v>17</v>
      </c>
      <c r="E178" s="8" t="s">
        <v>30</v>
      </c>
      <c r="F178" s="8" t="s">
        <v>31</v>
      </c>
      <c r="G178" s="8" t="s">
        <v>32</v>
      </c>
      <c r="H178" s="6" t="s">
        <v>21</v>
      </c>
      <c r="I178" s="6" t="s">
        <v>33</v>
      </c>
      <c r="J178" s="6" t="s">
        <v>23</v>
      </c>
      <c r="K178" s="6" t="s">
        <v>21</v>
      </c>
      <c r="L178" s="6"/>
      <c r="M178" s="7">
        <v>45605</v>
      </c>
      <c r="N178" s="6" t="s">
        <v>24</v>
      </c>
      <c r="O178" s="8" t="s">
        <v>34</v>
      </c>
      <c r="P178" s="6" t="str">
        <f>HYPERLINK("https://docs.wto.org/imrd/directdoc.asp?DDFDocuments/t/G/TBTN24/VNM326.DOCX", "https://docs.wto.org/imrd/directdoc.asp?DDFDocuments/t/G/TBTN24/VNM326.DOCX")</f>
        <v>https://docs.wto.org/imrd/directdoc.asp?DDFDocuments/t/G/TBTN24/VNM326.DOCX</v>
      </c>
      <c r="Q178" s="6"/>
      <c r="R178" s="6"/>
    </row>
    <row r="179" spans="1:18" ht="60" x14ac:dyDescent="0.25">
      <c r="A179" s="2" t="s">
        <v>722</v>
      </c>
      <c r="B179" s="7">
        <v>45553</v>
      </c>
      <c r="C179" s="6" t="str">
        <f>HYPERLINK("https://eping.wto.org/en/Search?viewData= G/TBT/N/BDI/498, G/TBT/N/KEN/1665, G/TBT/N/RWA/1047, G/TBT/N/TZA/1164, G/TBT/N/UGA/2001"," G/TBT/N/BDI/498, G/TBT/N/KEN/1665, G/TBT/N/RWA/1047, G/TBT/N/TZA/1164, G/TBT/N/UGA/2001")</f>
        <v xml:space="preserve"> G/TBT/N/BDI/498, G/TBT/N/KEN/1665, G/TBT/N/RWA/1047, G/TBT/N/TZA/1164, G/TBT/N/UGA/2001</v>
      </c>
      <c r="D179" s="6" t="s">
        <v>149</v>
      </c>
      <c r="E179" s="8" t="s">
        <v>344</v>
      </c>
      <c r="F179" s="8" t="s">
        <v>345</v>
      </c>
      <c r="G179" s="8" t="s">
        <v>346</v>
      </c>
      <c r="H179" s="6" t="s">
        <v>347</v>
      </c>
      <c r="I179" s="6" t="s">
        <v>325</v>
      </c>
      <c r="J179" s="6" t="s">
        <v>212</v>
      </c>
      <c r="K179" s="6" t="s">
        <v>21</v>
      </c>
      <c r="L179" s="6"/>
      <c r="M179" s="7">
        <v>45613</v>
      </c>
      <c r="N179" s="6" t="s">
        <v>24</v>
      </c>
      <c r="O179" s="8" t="s">
        <v>348</v>
      </c>
      <c r="P179" s="6" t="str">
        <f>HYPERLINK("https://docs.wto.org/imrd/directdoc.asp?DDFDocuments/t/G/TBTN24/BDI498.DOCX", "https://docs.wto.org/imrd/directdoc.asp?DDFDocuments/t/G/TBTN24/BDI498.DOCX")</f>
        <v>https://docs.wto.org/imrd/directdoc.asp?DDFDocuments/t/G/TBTN24/BDI498.DOCX</v>
      </c>
      <c r="Q179" s="6" t="str">
        <f>HYPERLINK("https://docs.wto.org/imrd/directdoc.asp?DDFDocuments/u/G/TBTN24/BDI498.DOCX", "https://docs.wto.org/imrd/directdoc.asp?DDFDocuments/u/G/TBTN24/BDI498.DOCX")</f>
        <v>https://docs.wto.org/imrd/directdoc.asp?DDFDocuments/u/G/TBTN24/BDI498.DOCX</v>
      </c>
      <c r="R179" s="6" t="str">
        <f>HYPERLINK("https://docs.wto.org/imrd/directdoc.asp?DDFDocuments/v/G/TBTN24/BDI498.DOCX", "https://docs.wto.org/imrd/directdoc.asp?DDFDocuments/v/G/TBTN24/BDI498.DOCX")</f>
        <v>https://docs.wto.org/imrd/directdoc.asp?DDFDocuments/v/G/TBTN24/BDI498.DOCX</v>
      </c>
    </row>
    <row r="180" spans="1:18" ht="60" x14ac:dyDescent="0.25">
      <c r="A180" s="2" t="s">
        <v>722</v>
      </c>
      <c r="B180" s="7">
        <v>45553</v>
      </c>
      <c r="C180" s="6" t="str">
        <f>HYPERLINK("https://eping.wto.org/en/Search?viewData= G/TBT/N/BDI/498, G/TBT/N/KEN/1665, G/TBT/N/RWA/1047, G/TBT/N/TZA/1164, G/TBT/N/UGA/2001"," G/TBT/N/BDI/498, G/TBT/N/KEN/1665, G/TBT/N/RWA/1047, G/TBT/N/TZA/1164, G/TBT/N/UGA/2001")</f>
        <v xml:space="preserve"> G/TBT/N/BDI/498, G/TBT/N/KEN/1665, G/TBT/N/RWA/1047, G/TBT/N/TZA/1164, G/TBT/N/UGA/2001</v>
      </c>
      <c r="D180" s="6" t="s">
        <v>155</v>
      </c>
      <c r="E180" s="8" t="s">
        <v>344</v>
      </c>
      <c r="F180" s="8" t="s">
        <v>345</v>
      </c>
      <c r="G180" s="8" t="s">
        <v>346</v>
      </c>
      <c r="H180" s="6" t="s">
        <v>347</v>
      </c>
      <c r="I180" s="6" t="s">
        <v>325</v>
      </c>
      <c r="J180" s="6" t="s">
        <v>212</v>
      </c>
      <c r="K180" s="6" t="s">
        <v>21</v>
      </c>
      <c r="L180" s="6"/>
      <c r="M180" s="7">
        <v>45613</v>
      </c>
      <c r="N180" s="6" t="s">
        <v>24</v>
      </c>
      <c r="O180" s="8" t="s">
        <v>349</v>
      </c>
      <c r="P180" s="6" t="str">
        <f>HYPERLINK("https://docs.wto.org/imrd/directdoc.asp?DDFDocuments/t/G/TBTN24/BDI498.DOCX", "https://docs.wto.org/imrd/directdoc.asp?DDFDocuments/t/G/TBTN24/BDI498.DOCX")</f>
        <v>https://docs.wto.org/imrd/directdoc.asp?DDFDocuments/t/G/TBTN24/BDI498.DOCX</v>
      </c>
      <c r="Q180" s="6" t="str">
        <f>HYPERLINK("https://docs.wto.org/imrd/directdoc.asp?DDFDocuments/u/G/TBTN24/BDI498.DOCX", "https://docs.wto.org/imrd/directdoc.asp?DDFDocuments/u/G/TBTN24/BDI498.DOCX")</f>
        <v>https://docs.wto.org/imrd/directdoc.asp?DDFDocuments/u/G/TBTN24/BDI498.DOCX</v>
      </c>
      <c r="R180" s="6" t="str">
        <f>HYPERLINK("https://docs.wto.org/imrd/directdoc.asp?DDFDocuments/v/G/TBTN24/BDI498.DOCX", "https://docs.wto.org/imrd/directdoc.asp?DDFDocuments/v/G/TBTN24/BDI498.DOCX")</f>
        <v>https://docs.wto.org/imrd/directdoc.asp?DDFDocuments/v/G/TBTN24/BDI498.DOCX</v>
      </c>
    </row>
    <row r="181" spans="1:18" ht="60" x14ac:dyDescent="0.25">
      <c r="A181" s="2" t="s">
        <v>722</v>
      </c>
      <c r="B181" s="7">
        <v>45553</v>
      </c>
      <c r="C181" s="6" t="str">
        <f>HYPERLINK("https://eping.wto.org/en/Search?viewData= G/TBT/N/BDI/498, G/TBT/N/KEN/1665, G/TBT/N/RWA/1047, G/TBT/N/TZA/1164, G/TBT/N/UGA/2001"," G/TBT/N/BDI/498, G/TBT/N/KEN/1665, G/TBT/N/RWA/1047, G/TBT/N/TZA/1164, G/TBT/N/UGA/2001")</f>
        <v xml:space="preserve"> G/TBT/N/BDI/498, G/TBT/N/KEN/1665, G/TBT/N/RWA/1047, G/TBT/N/TZA/1164, G/TBT/N/UGA/2001</v>
      </c>
      <c r="D181" s="6" t="s">
        <v>122</v>
      </c>
      <c r="E181" s="8" t="s">
        <v>344</v>
      </c>
      <c r="F181" s="8" t="s">
        <v>345</v>
      </c>
      <c r="G181" s="8" t="s">
        <v>346</v>
      </c>
      <c r="H181" s="6" t="s">
        <v>347</v>
      </c>
      <c r="I181" s="6" t="s">
        <v>325</v>
      </c>
      <c r="J181" s="6" t="s">
        <v>212</v>
      </c>
      <c r="K181" s="6" t="s">
        <v>21</v>
      </c>
      <c r="L181" s="6"/>
      <c r="M181" s="7">
        <v>45613</v>
      </c>
      <c r="N181" s="6" t="s">
        <v>24</v>
      </c>
      <c r="O181" s="8" t="s">
        <v>365</v>
      </c>
      <c r="P181" s="6" t="str">
        <f>HYPERLINK("https://docs.wto.org/imrd/directdoc.asp?DDFDocuments/t/G/TBTN24/BDI498.DOCX", "https://docs.wto.org/imrd/directdoc.asp?DDFDocuments/t/G/TBTN24/BDI498.DOCX")</f>
        <v>https://docs.wto.org/imrd/directdoc.asp?DDFDocuments/t/G/TBTN24/BDI498.DOCX</v>
      </c>
      <c r="Q181" s="6" t="str">
        <f>HYPERLINK("https://docs.wto.org/imrd/directdoc.asp?DDFDocuments/u/G/TBTN24/BDI498.DOCX", "https://docs.wto.org/imrd/directdoc.asp?DDFDocuments/u/G/TBTN24/BDI498.DOCX")</f>
        <v>https://docs.wto.org/imrd/directdoc.asp?DDFDocuments/u/G/TBTN24/BDI498.DOCX</v>
      </c>
      <c r="R181" s="6" t="str">
        <f>HYPERLINK("https://docs.wto.org/imrd/directdoc.asp?DDFDocuments/v/G/TBTN24/BDI498.DOCX", "https://docs.wto.org/imrd/directdoc.asp?DDFDocuments/v/G/TBTN24/BDI498.DOCX")</f>
        <v>https://docs.wto.org/imrd/directdoc.asp?DDFDocuments/v/G/TBTN24/BDI498.DOCX</v>
      </c>
    </row>
    <row r="182" spans="1:18" ht="60" x14ac:dyDescent="0.25">
      <c r="A182" s="2" t="s">
        <v>722</v>
      </c>
      <c r="B182" s="7">
        <v>45553</v>
      </c>
      <c r="C182" s="6" t="str">
        <f>HYPERLINK("https://eping.wto.org/en/Search?viewData= G/TBT/N/BDI/498, G/TBT/N/KEN/1665, G/TBT/N/RWA/1047, G/TBT/N/TZA/1164, G/TBT/N/UGA/2001"," G/TBT/N/BDI/498, G/TBT/N/KEN/1665, G/TBT/N/RWA/1047, G/TBT/N/TZA/1164, G/TBT/N/UGA/2001")</f>
        <v xml:space="preserve"> G/TBT/N/BDI/498, G/TBT/N/KEN/1665, G/TBT/N/RWA/1047, G/TBT/N/TZA/1164, G/TBT/N/UGA/2001</v>
      </c>
      <c r="D182" s="6" t="s">
        <v>148</v>
      </c>
      <c r="E182" s="8" t="s">
        <v>344</v>
      </c>
      <c r="F182" s="8" t="s">
        <v>345</v>
      </c>
      <c r="G182" s="8" t="s">
        <v>346</v>
      </c>
      <c r="H182" s="6" t="s">
        <v>347</v>
      </c>
      <c r="I182" s="6" t="s">
        <v>325</v>
      </c>
      <c r="J182" s="6" t="s">
        <v>212</v>
      </c>
      <c r="K182" s="6" t="s">
        <v>21</v>
      </c>
      <c r="L182" s="6"/>
      <c r="M182" s="7">
        <v>45613</v>
      </c>
      <c r="N182" s="6" t="s">
        <v>24</v>
      </c>
      <c r="O182" s="8" t="s">
        <v>377</v>
      </c>
      <c r="P182" s="6" t="str">
        <f>HYPERLINK("https://docs.wto.org/imrd/directdoc.asp?DDFDocuments/t/G/TBTN24/BDI498.DOCX", "https://docs.wto.org/imrd/directdoc.asp?DDFDocuments/t/G/TBTN24/BDI498.DOCX")</f>
        <v>https://docs.wto.org/imrd/directdoc.asp?DDFDocuments/t/G/TBTN24/BDI498.DOCX</v>
      </c>
      <c r="Q182" s="6" t="str">
        <f>HYPERLINK("https://docs.wto.org/imrd/directdoc.asp?DDFDocuments/u/G/TBTN24/BDI498.DOCX", "https://docs.wto.org/imrd/directdoc.asp?DDFDocuments/u/G/TBTN24/BDI498.DOCX")</f>
        <v>https://docs.wto.org/imrd/directdoc.asp?DDFDocuments/u/G/TBTN24/BDI498.DOCX</v>
      </c>
      <c r="R182" s="6" t="str">
        <f>HYPERLINK("https://docs.wto.org/imrd/directdoc.asp?DDFDocuments/v/G/TBTN24/BDI498.DOCX", "https://docs.wto.org/imrd/directdoc.asp?DDFDocuments/v/G/TBTN24/BDI498.DOCX")</f>
        <v>https://docs.wto.org/imrd/directdoc.asp?DDFDocuments/v/G/TBTN24/BDI498.DOCX</v>
      </c>
    </row>
    <row r="183" spans="1:18" ht="60" x14ac:dyDescent="0.25">
      <c r="A183" s="2" t="s">
        <v>722</v>
      </c>
      <c r="B183" s="7">
        <v>45553</v>
      </c>
      <c r="C183" s="6" t="str">
        <f>HYPERLINK("https://eping.wto.org/en/Search?viewData= G/TBT/N/BDI/498, G/TBT/N/KEN/1665, G/TBT/N/RWA/1047, G/TBT/N/TZA/1164, G/TBT/N/UGA/2001"," G/TBT/N/BDI/498, G/TBT/N/KEN/1665, G/TBT/N/RWA/1047, G/TBT/N/TZA/1164, G/TBT/N/UGA/2001")</f>
        <v xml:space="preserve"> G/TBT/N/BDI/498, G/TBT/N/KEN/1665, G/TBT/N/RWA/1047, G/TBT/N/TZA/1164, G/TBT/N/UGA/2001</v>
      </c>
      <c r="D183" s="6" t="s">
        <v>113</v>
      </c>
      <c r="E183" s="8" t="s">
        <v>344</v>
      </c>
      <c r="F183" s="8" t="s">
        <v>345</v>
      </c>
      <c r="G183" s="8" t="s">
        <v>346</v>
      </c>
      <c r="H183" s="6" t="s">
        <v>347</v>
      </c>
      <c r="I183" s="6" t="s">
        <v>325</v>
      </c>
      <c r="J183" s="6" t="s">
        <v>212</v>
      </c>
      <c r="K183" s="6" t="s">
        <v>21</v>
      </c>
      <c r="L183" s="6"/>
      <c r="M183" s="7">
        <v>45613</v>
      </c>
      <c r="N183" s="6" t="s">
        <v>24</v>
      </c>
      <c r="O183" s="8" t="s">
        <v>378</v>
      </c>
      <c r="P183" s="6" t="str">
        <f>HYPERLINK("https://docs.wto.org/imrd/directdoc.asp?DDFDocuments/t/G/TBTN24/BDI498.DOCX", "https://docs.wto.org/imrd/directdoc.asp?DDFDocuments/t/G/TBTN24/BDI498.DOCX")</f>
        <v>https://docs.wto.org/imrd/directdoc.asp?DDFDocuments/t/G/TBTN24/BDI498.DOCX</v>
      </c>
      <c r="Q183" s="6" t="str">
        <f>HYPERLINK("https://docs.wto.org/imrd/directdoc.asp?DDFDocuments/u/G/TBTN24/BDI498.DOCX", "https://docs.wto.org/imrd/directdoc.asp?DDFDocuments/u/G/TBTN24/BDI498.DOCX")</f>
        <v>https://docs.wto.org/imrd/directdoc.asp?DDFDocuments/u/G/TBTN24/BDI498.DOCX</v>
      </c>
      <c r="R183" s="6" t="str">
        <f>HYPERLINK("https://docs.wto.org/imrd/directdoc.asp?DDFDocuments/v/G/TBTN24/BDI498.DOCX", "https://docs.wto.org/imrd/directdoc.asp?DDFDocuments/v/G/TBTN24/BDI498.DOCX")</f>
        <v>https://docs.wto.org/imrd/directdoc.asp?DDFDocuments/v/G/TBTN24/BDI498.DOCX</v>
      </c>
    </row>
    <row r="184" spans="1:18" ht="30" x14ac:dyDescent="0.25">
      <c r="A184" s="2" t="s">
        <v>700</v>
      </c>
      <c r="B184" s="7">
        <v>45561</v>
      </c>
      <c r="C184" s="6" t="str">
        <f>HYPERLINK("https://eping.wto.org/en/Search?viewData= G/TBT/N/JPN/833"," G/TBT/N/JPN/833")</f>
        <v xml:space="preserve"> G/TBT/N/JPN/833</v>
      </c>
      <c r="D184" s="6" t="s">
        <v>80</v>
      </c>
      <c r="E184" s="8" t="s">
        <v>161</v>
      </c>
      <c r="F184" s="8" t="s">
        <v>162</v>
      </c>
      <c r="G184" s="8" t="s">
        <v>163</v>
      </c>
      <c r="H184" s="6" t="s">
        <v>21</v>
      </c>
      <c r="I184" s="6" t="s">
        <v>164</v>
      </c>
      <c r="J184" s="6" t="s">
        <v>146</v>
      </c>
      <c r="K184" s="6" t="s">
        <v>21</v>
      </c>
      <c r="L184" s="6"/>
      <c r="M184" s="7">
        <v>45621</v>
      </c>
      <c r="N184" s="6" t="s">
        <v>24</v>
      </c>
      <c r="O184" s="8" t="s">
        <v>165</v>
      </c>
      <c r="P184" s="6" t="str">
        <f>HYPERLINK("https://docs.wto.org/imrd/directdoc.asp?DDFDocuments/t/G/TBTN24/JPN833.DOCX", "https://docs.wto.org/imrd/directdoc.asp?DDFDocuments/t/G/TBTN24/JPN833.DOCX")</f>
        <v>https://docs.wto.org/imrd/directdoc.asp?DDFDocuments/t/G/TBTN24/JPN833.DOCX</v>
      </c>
      <c r="Q184" s="6"/>
      <c r="R184" s="6"/>
    </row>
    <row r="185" spans="1:18" ht="165" x14ac:dyDescent="0.25">
      <c r="A185" s="2" t="s">
        <v>711</v>
      </c>
      <c r="B185" s="7">
        <v>45555</v>
      </c>
      <c r="C185" s="6" t="str">
        <f>HYPERLINK("https://eping.wto.org/en/Search?viewData= G/TBT/N/USA/2149"," G/TBT/N/USA/2149")</f>
        <v xml:space="preserve"> G/TBT/N/USA/2149</v>
      </c>
      <c r="D185" s="6" t="s">
        <v>59</v>
      </c>
      <c r="E185" s="8" t="s">
        <v>293</v>
      </c>
      <c r="F185" s="8" t="s">
        <v>294</v>
      </c>
      <c r="G185" s="8" t="s">
        <v>295</v>
      </c>
      <c r="H185" s="6" t="s">
        <v>21</v>
      </c>
      <c r="I185" s="6" t="s">
        <v>296</v>
      </c>
      <c r="J185" s="6" t="s">
        <v>297</v>
      </c>
      <c r="K185" s="6" t="s">
        <v>21</v>
      </c>
      <c r="L185" s="6"/>
      <c r="M185" s="7">
        <v>45614</v>
      </c>
      <c r="N185" s="6" t="s">
        <v>24</v>
      </c>
      <c r="O185" s="8" t="s">
        <v>298</v>
      </c>
      <c r="P185" s="6" t="str">
        <f>HYPERLINK("https://docs.wto.org/imrd/directdoc.asp?DDFDocuments/t/G/TBTN24/USA2149.DOCX", "https://docs.wto.org/imrd/directdoc.asp?DDFDocuments/t/G/TBTN24/USA2149.DOCX")</f>
        <v>https://docs.wto.org/imrd/directdoc.asp?DDFDocuments/t/G/TBTN24/USA2149.DOCX</v>
      </c>
      <c r="Q185" s="6" t="str">
        <f>HYPERLINK("https://docs.wto.org/imrd/directdoc.asp?DDFDocuments/u/G/TBTN24/USA2149.DOCX", "https://docs.wto.org/imrd/directdoc.asp?DDFDocuments/u/G/TBTN24/USA2149.DOCX")</f>
        <v>https://docs.wto.org/imrd/directdoc.asp?DDFDocuments/u/G/TBTN24/USA2149.DOCX</v>
      </c>
      <c r="R185" s="6" t="str">
        <f>HYPERLINK("https://docs.wto.org/imrd/directdoc.asp?DDFDocuments/v/G/TBTN24/USA2149.DOCX", "https://docs.wto.org/imrd/directdoc.asp?DDFDocuments/v/G/TBTN24/USA2149.DOCX")</f>
        <v>https://docs.wto.org/imrd/directdoc.asp?DDFDocuments/v/G/TBTN24/USA2149.DOCX</v>
      </c>
    </row>
    <row r="186" spans="1:18" ht="75" x14ac:dyDescent="0.25">
      <c r="A186" s="2" t="s">
        <v>694</v>
      </c>
      <c r="B186" s="7">
        <v>45561</v>
      </c>
      <c r="C186" s="6" t="str">
        <f>HYPERLINK("https://eping.wto.org/en/Search?viewData= G/TBT/N/BDI/509, G/TBT/N/KEN/1676, G/TBT/N/RWA/1058, G/TBT/N/TZA/1175, G/TBT/N/UGA/2012"," G/TBT/N/BDI/509, G/TBT/N/KEN/1676, G/TBT/N/RWA/1058, G/TBT/N/TZA/1175, G/TBT/N/UGA/2012")</f>
        <v xml:space="preserve"> G/TBT/N/BDI/509, G/TBT/N/KEN/1676, G/TBT/N/RWA/1058, G/TBT/N/TZA/1175, G/TBT/N/UGA/2012</v>
      </c>
      <c r="D186" s="6" t="s">
        <v>122</v>
      </c>
      <c r="E186" s="8" t="s">
        <v>123</v>
      </c>
      <c r="F186" s="8" t="s">
        <v>124</v>
      </c>
      <c r="G186" s="8" t="s">
        <v>125</v>
      </c>
      <c r="H186" s="6" t="s">
        <v>126</v>
      </c>
      <c r="I186" s="6" t="s">
        <v>127</v>
      </c>
      <c r="J186" s="6" t="s">
        <v>128</v>
      </c>
      <c r="K186" s="6" t="s">
        <v>21</v>
      </c>
      <c r="L186" s="6"/>
      <c r="M186" s="7">
        <v>45621</v>
      </c>
      <c r="N186" s="6" t="s">
        <v>24</v>
      </c>
      <c r="O186" s="8" t="s">
        <v>129</v>
      </c>
      <c r="P186" s="6" t="str">
        <f>HYPERLINK("https://docs.wto.org/imrd/directdoc.asp?DDFDocuments/t/G/TBTN24/BDI509.DOCX", "https://docs.wto.org/imrd/directdoc.asp?DDFDocuments/t/G/TBTN24/BDI509.DOCX")</f>
        <v>https://docs.wto.org/imrd/directdoc.asp?DDFDocuments/t/G/TBTN24/BDI509.DOCX</v>
      </c>
      <c r="Q186" s="6"/>
      <c r="R186" s="6"/>
    </row>
    <row r="187" spans="1:18" ht="75" x14ac:dyDescent="0.25">
      <c r="A187" s="2" t="s">
        <v>694</v>
      </c>
      <c r="B187" s="7">
        <v>45561</v>
      </c>
      <c r="C187" s="6" t="str">
        <f>HYPERLINK("https://eping.wto.org/en/Search?viewData= G/TBT/N/BDI/509, G/TBT/N/KEN/1676, G/TBT/N/RWA/1058, G/TBT/N/TZA/1175, G/TBT/N/UGA/2012"," G/TBT/N/BDI/509, G/TBT/N/KEN/1676, G/TBT/N/RWA/1058, G/TBT/N/TZA/1175, G/TBT/N/UGA/2012")</f>
        <v xml:space="preserve"> G/TBT/N/BDI/509, G/TBT/N/KEN/1676, G/TBT/N/RWA/1058, G/TBT/N/TZA/1175, G/TBT/N/UGA/2012</v>
      </c>
      <c r="D187" s="6" t="s">
        <v>113</v>
      </c>
      <c r="E187" s="8" t="s">
        <v>123</v>
      </c>
      <c r="F187" s="8" t="s">
        <v>124</v>
      </c>
      <c r="G187" s="8" t="s">
        <v>125</v>
      </c>
      <c r="H187" s="6" t="s">
        <v>126</v>
      </c>
      <c r="I187" s="6" t="s">
        <v>127</v>
      </c>
      <c r="J187" s="6" t="s">
        <v>128</v>
      </c>
      <c r="K187" s="6" t="s">
        <v>21</v>
      </c>
      <c r="L187" s="6"/>
      <c r="M187" s="7">
        <v>45621</v>
      </c>
      <c r="N187" s="6" t="s">
        <v>24</v>
      </c>
      <c r="O187" s="8" t="s">
        <v>129</v>
      </c>
      <c r="P187" s="6" t="str">
        <f>HYPERLINK("https://docs.wto.org/imrd/directdoc.asp?DDFDocuments/t/G/TBTN24/BDI509.DOCX", "https://docs.wto.org/imrd/directdoc.asp?DDFDocuments/t/G/TBTN24/BDI509.DOCX")</f>
        <v>https://docs.wto.org/imrd/directdoc.asp?DDFDocuments/t/G/TBTN24/BDI509.DOCX</v>
      </c>
      <c r="Q187" s="6"/>
      <c r="R187" s="6"/>
    </row>
    <row r="188" spans="1:18" ht="75" x14ac:dyDescent="0.25">
      <c r="A188" s="2" t="s">
        <v>694</v>
      </c>
      <c r="B188" s="7">
        <v>45561</v>
      </c>
      <c r="C188" s="6" t="str">
        <f>HYPERLINK("https://eping.wto.org/en/Search?viewData= G/TBT/N/BDI/509, G/TBT/N/KEN/1676, G/TBT/N/RWA/1058, G/TBT/N/TZA/1175, G/TBT/N/UGA/2012"," G/TBT/N/BDI/509, G/TBT/N/KEN/1676, G/TBT/N/RWA/1058, G/TBT/N/TZA/1175, G/TBT/N/UGA/2012")</f>
        <v xml:space="preserve"> G/TBT/N/BDI/509, G/TBT/N/KEN/1676, G/TBT/N/RWA/1058, G/TBT/N/TZA/1175, G/TBT/N/UGA/2012</v>
      </c>
      <c r="D188" s="6" t="s">
        <v>148</v>
      </c>
      <c r="E188" s="8" t="s">
        <v>123</v>
      </c>
      <c r="F188" s="8" t="s">
        <v>124</v>
      </c>
      <c r="G188" s="8" t="s">
        <v>125</v>
      </c>
      <c r="H188" s="6" t="s">
        <v>126</v>
      </c>
      <c r="I188" s="6" t="s">
        <v>127</v>
      </c>
      <c r="J188" s="6" t="s">
        <v>128</v>
      </c>
      <c r="K188" s="6" t="s">
        <v>21</v>
      </c>
      <c r="L188" s="6"/>
      <c r="M188" s="7">
        <v>45621</v>
      </c>
      <c r="N188" s="6" t="s">
        <v>24</v>
      </c>
      <c r="O188" s="8" t="s">
        <v>129</v>
      </c>
      <c r="P188" s="6" t="str">
        <f>HYPERLINK("https://docs.wto.org/imrd/directdoc.asp?DDFDocuments/t/G/TBTN24/BDI509.DOCX", "https://docs.wto.org/imrd/directdoc.asp?DDFDocuments/t/G/TBTN24/BDI509.DOCX")</f>
        <v>https://docs.wto.org/imrd/directdoc.asp?DDFDocuments/t/G/TBTN24/BDI509.DOCX</v>
      </c>
      <c r="Q188" s="6"/>
      <c r="R188" s="6"/>
    </row>
    <row r="189" spans="1:18" ht="75" x14ac:dyDescent="0.25">
      <c r="A189" s="2" t="s">
        <v>694</v>
      </c>
      <c r="B189" s="7">
        <v>45561</v>
      </c>
      <c r="C189" s="6" t="str">
        <f>HYPERLINK("https://eping.wto.org/en/Search?viewData= G/TBT/N/BDI/509, G/TBT/N/KEN/1676, G/TBT/N/RWA/1058, G/TBT/N/TZA/1175, G/TBT/N/UGA/2012"," G/TBT/N/BDI/509, G/TBT/N/KEN/1676, G/TBT/N/RWA/1058, G/TBT/N/TZA/1175, G/TBT/N/UGA/2012")</f>
        <v xml:space="preserve"> G/TBT/N/BDI/509, G/TBT/N/KEN/1676, G/TBT/N/RWA/1058, G/TBT/N/TZA/1175, G/TBT/N/UGA/2012</v>
      </c>
      <c r="D189" s="6" t="s">
        <v>155</v>
      </c>
      <c r="E189" s="8" t="s">
        <v>123</v>
      </c>
      <c r="F189" s="8" t="s">
        <v>124</v>
      </c>
      <c r="G189" s="8" t="s">
        <v>125</v>
      </c>
      <c r="H189" s="6" t="s">
        <v>126</v>
      </c>
      <c r="I189" s="6" t="s">
        <v>127</v>
      </c>
      <c r="J189" s="6" t="s">
        <v>128</v>
      </c>
      <c r="K189" s="6" t="s">
        <v>21</v>
      </c>
      <c r="L189" s="6"/>
      <c r="M189" s="7">
        <v>45621</v>
      </c>
      <c r="N189" s="6" t="s">
        <v>24</v>
      </c>
      <c r="O189" s="8" t="s">
        <v>129</v>
      </c>
      <c r="P189" s="6" t="str">
        <f>HYPERLINK("https://docs.wto.org/imrd/directdoc.asp?DDFDocuments/t/G/TBTN24/BDI509.DOCX", "https://docs.wto.org/imrd/directdoc.asp?DDFDocuments/t/G/TBTN24/BDI509.DOCX")</f>
        <v>https://docs.wto.org/imrd/directdoc.asp?DDFDocuments/t/G/TBTN24/BDI509.DOCX</v>
      </c>
      <c r="Q189" s="6"/>
      <c r="R189" s="6"/>
    </row>
    <row r="190" spans="1:18" ht="75" x14ac:dyDescent="0.25">
      <c r="A190" s="2" t="s">
        <v>694</v>
      </c>
      <c r="B190" s="7">
        <v>45561</v>
      </c>
      <c r="C190" s="6" t="str">
        <f>HYPERLINK("https://eping.wto.org/en/Search?viewData= G/TBT/N/BDI/509, G/TBT/N/KEN/1676, G/TBT/N/RWA/1058, G/TBT/N/TZA/1175, G/TBT/N/UGA/2012"," G/TBT/N/BDI/509, G/TBT/N/KEN/1676, G/TBT/N/RWA/1058, G/TBT/N/TZA/1175, G/TBT/N/UGA/2012")</f>
        <v xml:space="preserve"> G/TBT/N/BDI/509, G/TBT/N/KEN/1676, G/TBT/N/RWA/1058, G/TBT/N/TZA/1175, G/TBT/N/UGA/2012</v>
      </c>
      <c r="D190" s="6" t="s">
        <v>149</v>
      </c>
      <c r="E190" s="8" t="s">
        <v>123</v>
      </c>
      <c r="F190" s="8" t="s">
        <v>124</v>
      </c>
      <c r="G190" s="8" t="s">
        <v>125</v>
      </c>
      <c r="H190" s="6" t="s">
        <v>126</v>
      </c>
      <c r="I190" s="6" t="s">
        <v>127</v>
      </c>
      <c r="J190" s="6" t="s">
        <v>128</v>
      </c>
      <c r="K190" s="6" t="s">
        <v>21</v>
      </c>
      <c r="L190" s="6"/>
      <c r="M190" s="7">
        <v>45621</v>
      </c>
      <c r="N190" s="6" t="s">
        <v>24</v>
      </c>
      <c r="O190" s="8" t="s">
        <v>129</v>
      </c>
      <c r="P190" s="6" t="str">
        <f>HYPERLINK("https://docs.wto.org/imrd/directdoc.asp?DDFDocuments/t/G/TBTN24/BDI509.DOCX", "https://docs.wto.org/imrd/directdoc.asp?DDFDocuments/t/G/TBTN24/BDI509.DOCX")</f>
        <v>https://docs.wto.org/imrd/directdoc.asp?DDFDocuments/t/G/TBTN24/BDI509.DOCX</v>
      </c>
      <c r="Q190" s="6"/>
      <c r="R190" s="6"/>
    </row>
  </sheetData>
  <sortState xmlns:xlrd2="http://schemas.microsoft.com/office/spreadsheetml/2017/richdata2" ref="A2:R190">
    <sortCondition ref="A2:A19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2024-10-01T08:27:14Z</dcterms:created>
  <dcterms:modified xsi:type="dcterms:W3CDTF">2024-10-01T09:16:52Z</dcterms:modified>
</cp:coreProperties>
</file>