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4\"/>
    </mc:Choice>
  </mc:AlternateContent>
  <xr:revisionPtr revIDLastSave="0" documentId="13_ncr:1_{E66916F2-43C3-45CA-8A9E-EFD389CABEB5}"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3" i="1" l="1"/>
  <c r="R113" i="1"/>
  <c r="Q113" i="1"/>
  <c r="E113" i="1"/>
  <c r="S112" i="1"/>
  <c r="R112" i="1"/>
  <c r="Q112" i="1"/>
  <c r="E112" i="1"/>
  <c r="S111" i="1"/>
  <c r="R111" i="1"/>
  <c r="Q111" i="1"/>
  <c r="E111" i="1"/>
  <c r="S110" i="1"/>
  <c r="R110" i="1"/>
  <c r="Q110" i="1"/>
  <c r="E110" i="1"/>
  <c r="S109" i="1"/>
  <c r="R109" i="1"/>
  <c r="Q109" i="1"/>
  <c r="E109" i="1"/>
  <c r="S108" i="1"/>
  <c r="R108" i="1"/>
  <c r="Q108" i="1"/>
  <c r="E108" i="1"/>
  <c r="S107" i="1"/>
  <c r="R107" i="1"/>
  <c r="Q107" i="1"/>
  <c r="E107" i="1"/>
  <c r="S106" i="1"/>
  <c r="R106" i="1"/>
  <c r="Q106" i="1"/>
  <c r="E106" i="1"/>
  <c r="S105" i="1"/>
  <c r="R105" i="1"/>
  <c r="Q105" i="1"/>
  <c r="E105" i="1"/>
  <c r="S104" i="1"/>
  <c r="R104" i="1"/>
  <c r="Q104" i="1"/>
  <c r="E104" i="1"/>
  <c r="S103" i="1"/>
  <c r="R103" i="1"/>
  <c r="Q103" i="1"/>
  <c r="E103" i="1"/>
  <c r="S102" i="1"/>
  <c r="R102" i="1"/>
  <c r="Q102" i="1"/>
  <c r="E102" i="1"/>
  <c r="S101" i="1"/>
  <c r="R101" i="1"/>
  <c r="Q101" i="1"/>
  <c r="E101" i="1"/>
  <c r="S100" i="1"/>
  <c r="R100" i="1"/>
  <c r="Q100" i="1"/>
  <c r="E100" i="1"/>
  <c r="S99" i="1"/>
  <c r="R99" i="1"/>
  <c r="Q99" i="1"/>
  <c r="E99" i="1"/>
  <c r="S98" i="1"/>
  <c r="R98" i="1"/>
  <c r="Q98" i="1"/>
  <c r="E98" i="1"/>
  <c r="S97" i="1"/>
  <c r="R97" i="1"/>
  <c r="Q97" i="1"/>
  <c r="E97" i="1"/>
  <c r="S96" i="1"/>
  <c r="R96" i="1"/>
  <c r="Q96" i="1"/>
  <c r="E96" i="1"/>
  <c r="S95" i="1"/>
  <c r="R95" i="1"/>
  <c r="Q95" i="1"/>
  <c r="E95" i="1"/>
  <c r="S94" i="1"/>
  <c r="R94" i="1"/>
  <c r="Q94" i="1"/>
  <c r="E94" i="1"/>
  <c r="S93" i="1"/>
  <c r="R93" i="1"/>
  <c r="Q93" i="1"/>
  <c r="E93" i="1"/>
  <c r="S92" i="1"/>
  <c r="R92" i="1"/>
  <c r="Q92" i="1"/>
  <c r="E92" i="1"/>
  <c r="S91" i="1"/>
  <c r="R91" i="1"/>
  <c r="Q91" i="1"/>
  <c r="E91" i="1"/>
  <c r="S90" i="1"/>
  <c r="R90" i="1"/>
  <c r="Q90" i="1"/>
  <c r="E90" i="1"/>
  <c r="S89" i="1"/>
  <c r="R89" i="1"/>
  <c r="Q89" i="1"/>
  <c r="E89" i="1"/>
  <c r="S88" i="1"/>
  <c r="R88" i="1"/>
  <c r="Q88" i="1"/>
  <c r="E88" i="1"/>
  <c r="S87" i="1"/>
  <c r="R87" i="1"/>
  <c r="Q87" i="1"/>
  <c r="E87" i="1"/>
  <c r="S86" i="1"/>
  <c r="R86" i="1"/>
  <c r="Q86" i="1"/>
  <c r="E86" i="1"/>
  <c r="S85" i="1"/>
  <c r="R85" i="1"/>
  <c r="Q85" i="1"/>
  <c r="E85" i="1"/>
  <c r="S84" i="1"/>
  <c r="R84" i="1"/>
  <c r="Q84" i="1"/>
  <c r="E84" i="1"/>
  <c r="S83" i="1"/>
  <c r="R83" i="1"/>
  <c r="Q83" i="1"/>
  <c r="E83" i="1"/>
  <c r="S82" i="1"/>
  <c r="R82" i="1"/>
  <c r="Q82" i="1"/>
  <c r="E82" i="1"/>
  <c r="S81" i="1"/>
  <c r="R81" i="1"/>
  <c r="Q81" i="1"/>
  <c r="E81" i="1"/>
  <c r="S80" i="1"/>
  <c r="R80" i="1"/>
  <c r="Q80" i="1"/>
  <c r="E80" i="1"/>
  <c r="S79" i="1"/>
  <c r="R79" i="1"/>
  <c r="Q79" i="1"/>
  <c r="E79" i="1"/>
  <c r="S78" i="1"/>
  <c r="R78" i="1"/>
  <c r="Q78" i="1"/>
  <c r="E78" i="1"/>
  <c r="S77" i="1"/>
  <c r="R77" i="1"/>
  <c r="Q77" i="1"/>
  <c r="E77" i="1"/>
  <c r="S76" i="1"/>
  <c r="R76" i="1"/>
  <c r="Q76" i="1"/>
  <c r="E76" i="1"/>
  <c r="S75" i="1"/>
  <c r="R75" i="1"/>
  <c r="Q75" i="1"/>
  <c r="E75" i="1"/>
  <c r="S74" i="1"/>
  <c r="R74" i="1"/>
  <c r="Q74" i="1"/>
  <c r="E74" i="1"/>
  <c r="S73" i="1"/>
  <c r="R73" i="1"/>
  <c r="Q73" i="1"/>
  <c r="E73" i="1"/>
  <c r="S72" i="1"/>
  <c r="R72" i="1"/>
  <c r="Q72" i="1"/>
  <c r="E72" i="1"/>
  <c r="S71" i="1"/>
  <c r="R71" i="1"/>
  <c r="Q71" i="1"/>
  <c r="E71" i="1"/>
  <c r="S70" i="1"/>
  <c r="R70" i="1"/>
  <c r="Q70" i="1"/>
  <c r="E70" i="1"/>
  <c r="S69" i="1"/>
  <c r="R69" i="1"/>
  <c r="Q69" i="1"/>
  <c r="E69" i="1"/>
  <c r="S68" i="1"/>
  <c r="R68" i="1"/>
  <c r="Q68" i="1"/>
  <c r="E68" i="1"/>
  <c r="S67" i="1"/>
  <c r="R67" i="1"/>
  <c r="Q67" i="1"/>
  <c r="E67" i="1"/>
  <c r="S66" i="1"/>
  <c r="R66" i="1"/>
  <c r="Q66" i="1"/>
  <c r="E66" i="1"/>
  <c r="S65" i="1"/>
  <c r="R65" i="1"/>
  <c r="Q65" i="1"/>
  <c r="E65" i="1"/>
  <c r="S64" i="1"/>
  <c r="R64" i="1"/>
  <c r="Q64" i="1"/>
  <c r="E64" i="1"/>
  <c r="S63" i="1"/>
  <c r="R63" i="1"/>
  <c r="Q63" i="1"/>
  <c r="E63" i="1"/>
  <c r="S62" i="1"/>
  <c r="R62" i="1"/>
  <c r="Q62" i="1"/>
  <c r="E62" i="1"/>
  <c r="S61" i="1"/>
  <c r="R61" i="1"/>
  <c r="Q61" i="1"/>
  <c r="E61" i="1"/>
  <c r="Q60" i="1"/>
  <c r="E60" i="1"/>
  <c r="S59" i="1"/>
  <c r="Q59" i="1"/>
  <c r="E59" i="1"/>
  <c r="S58" i="1"/>
  <c r="Q58" i="1"/>
  <c r="E58" i="1"/>
  <c r="S57" i="1"/>
  <c r="Q57" i="1"/>
  <c r="E57" i="1"/>
  <c r="S56" i="1"/>
  <c r="Q56" i="1"/>
  <c r="E56" i="1"/>
  <c r="S55" i="1"/>
  <c r="Q55" i="1"/>
  <c r="E55" i="1"/>
  <c r="S54" i="1"/>
  <c r="Q54" i="1"/>
  <c r="E54" i="1"/>
  <c r="S53" i="1"/>
  <c r="Q53" i="1"/>
  <c r="E53" i="1"/>
  <c r="S52" i="1"/>
  <c r="Q52" i="1"/>
  <c r="E52" i="1"/>
  <c r="S51" i="1"/>
  <c r="Q51" i="1"/>
  <c r="E51" i="1"/>
  <c r="S50" i="1"/>
  <c r="Q50" i="1"/>
  <c r="E50" i="1"/>
  <c r="S49" i="1"/>
  <c r="Q49" i="1"/>
  <c r="E49" i="1"/>
  <c r="S48" i="1"/>
  <c r="Q48" i="1"/>
  <c r="E48" i="1"/>
  <c r="S47" i="1"/>
  <c r="Q47" i="1"/>
  <c r="E47" i="1"/>
  <c r="S46" i="1"/>
  <c r="Q46" i="1"/>
  <c r="E46" i="1"/>
  <c r="S45" i="1"/>
  <c r="Q45" i="1"/>
  <c r="E45" i="1"/>
  <c r="S44" i="1"/>
  <c r="Q44" i="1"/>
  <c r="E44" i="1"/>
  <c r="Q43" i="1"/>
  <c r="E43" i="1"/>
  <c r="S42" i="1"/>
  <c r="Q42" i="1"/>
  <c r="E42" i="1"/>
  <c r="S41" i="1"/>
  <c r="Q41" i="1"/>
  <c r="E41" i="1"/>
  <c r="S40" i="1"/>
  <c r="Q40" i="1"/>
  <c r="E40" i="1"/>
  <c r="S39" i="1"/>
  <c r="Q39" i="1"/>
  <c r="E39" i="1"/>
  <c r="Q38" i="1"/>
  <c r="E38" i="1"/>
  <c r="S37" i="1"/>
  <c r="Q37" i="1"/>
  <c r="E37" i="1"/>
  <c r="Q36" i="1"/>
  <c r="E36" i="1"/>
  <c r="Q35" i="1"/>
  <c r="E35" i="1"/>
  <c r="S34" i="1"/>
  <c r="Q34" i="1"/>
  <c r="E34" i="1"/>
  <c r="Q33" i="1"/>
  <c r="E33" i="1"/>
  <c r="Q32" i="1"/>
  <c r="E32" i="1"/>
  <c r="S31" i="1"/>
  <c r="Q31" i="1"/>
  <c r="E31" i="1"/>
  <c r="S30" i="1"/>
  <c r="Q30" i="1"/>
  <c r="E30" i="1"/>
  <c r="S29" i="1"/>
  <c r="Q29" i="1"/>
  <c r="E29" i="1"/>
  <c r="S28" i="1"/>
  <c r="Q28" i="1"/>
  <c r="E28" i="1"/>
  <c r="R27" i="1"/>
  <c r="Q27" i="1"/>
  <c r="E27" i="1"/>
  <c r="S26" i="1"/>
  <c r="Q26" i="1"/>
  <c r="E26" i="1"/>
  <c r="Q25" i="1"/>
  <c r="E25" i="1"/>
  <c r="Q24" i="1"/>
  <c r="E24" i="1"/>
  <c r="Q23" i="1"/>
  <c r="E23" i="1"/>
  <c r="Q22" i="1"/>
  <c r="E22" i="1"/>
  <c r="S21" i="1"/>
  <c r="E21" i="1"/>
  <c r="Q20" i="1"/>
  <c r="E20" i="1"/>
  <c r="Q19" i="1"/>
  <c r="E19" i="1"/>
  <c r="Q18" i="1"/>
  <c r="E18" i="1"/>
  <c r="Q17" i="1"/>
  <c r="E17" i="1"/>
  <c r="Q16" i="1"/>
  <c r="E16" i="1"/>
  <c r="Q15" i="1"/>
  <c r="E15" i="1"/>
  <c r="Q14" i="1"/>
  <c r="E14" i="1"/>
  <c r="Q13" i="1"/>
  <c r="E13" i="1"/>
  <c r="Q12" i="1"/>
  <c r="E12" i="1"/>
  <c r="Q11" i="1"/>
  <c r="E11" i="1"/>
  <c r="Q10" i="1"/>
  <c r="E10" i="1"/>
  <c r="Q9" i="1"/>
  <c r="E9" i="1"/>
  <c r="Q8" i="1"/>
  <c r="E8" i="1"/>
  <c r="Q7" i="1"/>
  <c r="E7" i="1"/>
  <c r="Q6" i="1"/>
  <c r="E6" i="1"/>
  <c r="Q5" i="1"/>
  <c r="E5" i="1"/>
  <c r="Q4" i="1"/>
  <c r="E4" i="1"/>
  <c r="Q3" i="1"/>
  <c r="E3" i="1"/>
  <c r="Q2" i="1"/>
  <c r="E2" i="1"/>
</calcChain>
</file>

<file path=xl/sharedStrings.xml><?xml version="1.0" encoding="utf-8"?>
<sst xmlns="http://schemas.openxmlformats.org/spreadsheetml/2006/main" count="1246" uniqueCount="709">
  <si>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</si>
  <si>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</si>
  <si>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</si>
  <si>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</si>
  <si>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</si>
  <si>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</si>
  <si>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</si>
  <si>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</si>
  <si>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</si>
  <si>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</si>
  <si>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</si>
  <si>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</si>
  <si>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</si>
  <si>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</si>
  <si>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</si>
  <si>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</si>
  <si>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</si>
  <si>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China</t>
  </si>
  <si>
    <t>National Standard of the P.R.C., Limiting value of leachable harmful metal elements in wall materials</t>
  </si>
  <si>
    <t>This document specifies the limiting value requirements and test methods for leachable harmful metal elements in wall materials._x000D_
This document applies to inorganic non-metallic wall materials used in industrial and civil construction.</t>
  </si>
  <si>
    <t>Wall materials (HS code(s): 68); (ICS code(s): 91.100.01)</t>
  </si>
  <si>
    <t>68 - ARTICLES OF STONE, PLASTER, CEMENT, ASBESTOS, MICA OR SIMILAR MATERIALS</t>
  </si>
  <si>
    <t>91.100.01 - Construction materials in general</t>
  </si>
  <si>
    <t>Prevention of deceptive practices and consumer protection (TBT); Protection of human health or safety (TBT); Protection of the environment (TBT)</t>
  </si>
  <si>
    <t/>
  </si>
  <si>
    <t>Regular notification</t>
  </si>
  <si>
    <r>
      <rPr>
        <sz val="11"/>
        <rFont val="Calibri"/>
      </rPr>
      <t>https://members.wto.org/crnattachments/2024/TBT/CHN/24_08516_00_x.pdf</t>
    </r>
  </si>
  <si>
    <t>National Standard of the P.R.C., Indoor decorating and refurbishing materials—Limit of formaldehyde emission of wood-based panels and finishing products</t>
  </si>
  <si>
    <t>This document specifies the formaldehyde release limit requirements, test methods, decision rules and other requirements for indoor decorating and refurbishing materials. _x000D_
This document applies to the formaldehyde release amount of man-made board and its products of indoor, which include fibreboard, particleboard, plywood, blockboard, reconstituted decorative lumber, laminated veneer lumber, glued-laminated timber, surface decorated wood-based panel, wood-based floor, wood-based wall panels, wood-based doors and windows, stone-wood-plastic composite materials, wood-plastic composite materials, etc.</t>
  </si>
  <si>
    <t>Fibreboard, particleboard, plywood, blockboard, reconstituted decorative lumber, laminated veneer lumber, glued-laminated timber, surface decorated wood-based panel, wood-based floor, wood-based panel, wood-based door, wood-based window and other  indoor use of various types of wood-based products (HS code(s): 441012; 441019; 4411; 4412; 44182); (ICS code(s): 79.060.01)</t>
  </si>
  <si>
    <t>4411 - Fibreboard of wood or other ligneous materials, whether or not agglomerated with resins or other organic bonding agents (excl. particle board, whether or not bonded with one or more sheets of fibreboard; laminated wood with a layer of plywood; composite panels with outer layers of fibreboard; paperboard; furniture components identifiable as such); 4412 - Plywood, veneered panel and similar laminated wood (excl. sheets of compressed wood, cellular wood panels, parquet panels or sheets, inlaid wood and sheets identifiable as furniture components); 441012 - Oriented strand board "OSB", of wood; 441019 - Waferboard and similar board, of wood, whether or not agglomerated with resins or other organic binding substances (excl. particle board, oriented strand board, fibreboard and cellular wood panels); 44182 - - Doors and their frames and thresholds:</t>
  </si>
  <si>
    <t>79.060.01 - Wood-based panels in general</t>
  </si>
  <si>
    <t>Prevention of deceptive practices and consumer protection (TBT); Protection of human health or safety (TBT); Protection of the environment (TBT); Quality requirements (TBT)</t>
  </si>
  <si>
    <r>
      <rPr>
        <sz val="11"/>
        <rFont val="Calibri"/>
      </rPr>
      <t>https://members.wto.org/crnattachments/2024/TBT/CHN/24_08523_00_x.pdf</t>
    </r>
  </si>
  <si>
    <t>National Standard of the P.R.C., Alcohol-based liquid fuel</t>
  </si>
  <si>
    <t>This document specifies the product varieties and marks, requirements and test methods, inspection rules, signs, packaging, transportation, storage and safety of alcohol-based liquid fuel.This document applies to methanol-based alcohol liquid fuel, which is used for thermal combustion, rather than spark-ignition or compression-ignition internal combustion.</t>
  </si>
  <si>
    <t>Alcohol-based liquid fuel (HS code(s): 360610); (ICS code(s): 75.160.20)</t>
  </si>
  <si>
    <t>360610 - Liquid or liquefied-gas fuels in containers of a kind used for filling or refilling cigarette or similar lighters, with a capacity of &lt;= 300 cm³</t>
  </si>
  <si>
    <t>75.160.20 - Liquid fuels</t>
  </si>
  <si>
    <r>
      <rPr>
        <sz val="11"/>
        <rFont val="Calibri"/>
      </rPr>
      <t>https://members.wto.org/crnattachments/2024/TBT/CHN/24_08521_00_x.pdf</t>
    </r>
  </si>
  <si>
    <t>National Standard of the P.R.C., Harvesting machinery—Noise limits</t>
  </si>
  <si>
    <t>This document specifies limits of dynamic environmental noise and noise at the operator's position for harvesting machinery. _x000D_
This document applies to self-propelled combine harvesters, corn harvesters, forage harvesters, cotton harvesters, and sugar cane harvesters.</t>
  </si>
  <si>
    <t>Agricultural machinery (HS code(s): 843351; 843359); (ICS code(s): 65.060.50)</t>
  </si>
  <si>
    <t>843351 - Combine harvester-threshers; 843359 - Harvesting machinery for agricultural produce (excl. mowers, haymaking machinery, straw and fodder balers, incl. pick-up balers, combine harvester-threshers, other threshing machinery and root or tuber harvesting machines)</t>
  </si>
  <si>
    <t>65.060.50 - Harvesting equipment</t>
  </si>
  <si>
    <t>Protection of human health or safety (TBT); Protection of the environment (TBT)</t>
  </si>
  <si>
    <r>
      <rPr>
        <sz val="11"/>
        <rFont val="Calibri"/>
      </rPr>
      <t>https://members.wto.org/crnattachments/2024/TBT/CHN/24_08519_00_x.pdf</t>
    </r>
  </si>
  <si>
    <t>Japan</t>
  </si>
  <si>
    <t>Changing standards for labelling of Feeds</t>
  </si>
  <si>
    <t>MAFF will amend the standard for labeling of feed stipulated in “Ministerial Ordinance on the Specifications and Standards of Feeds and Feed Additives “(Ordinance No. 35 of July 24th, 1976 of the Ministry of Agriculture and Forestry). The objective of the amendment is to remove the requirement to label final products with the content ratio of propionic acid, calcium propionate, sodium propionate, formic acid and fumaric acid.</t>
  </si>
  <si>
    <t>Propionic acid, Calcium Propionate, Sodium Propionate, formic acid or fumaric acid as a feed additive</t>
  </si>
  <si>
    <t>Consumer information, labelling (TBT); Cost saving and productivity enhancement (TBT)</t>
  </si>
  <si>
    <t>Labelling</t>
  </si>
  <si>
    <r>
      <rPr>
        <sz val="11"/>
        <rFont val="Calibri"/>
      </rPr>
      <t>https://members.wto.org/crnattachments/2024/TBT/JPN/24_08499_00_e.pdf</t>
    </r>
  </si>
  <si>
    <t>National Standard of the P.R.C., Safety in welding and cutting</t>
  </si>
  <si>
    <t>This document specifies the basic principles to be followed in avoiding personal injury and property damage during welding and cutting operations. _x000D_
This document applies to the operation, training, management and supervision of welding and cutting operations.</t>
  </si>
  <si>
    <t>Welding and cutting equipment, including electric welding machine, lasers, electronic beam equipment, cutting machines, welding pliers, cylinders; auxiliary equipment: cables, regulator, regulating valve, tooling, tools; personnel protective devices: masks and goggles, protective clothing and gloves, respiratory protection devices such as long pipe masks, gas masks, fire extinguishers and water sprinklers, protective signs, etc. (HS code(s): 847689; 847780; 851531); (ICS code(s): 25.160.01)</t>
  </si>
  <si>
    <t>851531 - Fully or partly automatic machines for arc welding of metals, incl. plasma arc welding; 847780 - Machinery for working rubber or plastics or for the manufacture of products from these materials, not specified or included elsewhere in this chapter; 847689 - Automatic goods-vending machines, without heating or refrigerating devices; money changing machines (excl. automatic beverage-vending machines)</t>
  </si>
  <si>
    <t>25.160.01 - Welding, brazing and soldering in general</t>
  </si>
  <si>
    <t>Protection of human health or safety (TBT)</t>
  </si>
  <si>
    <r>
      <rPr>
        <sz val="11"/>
        <rFont val="Calibri"/>
      </rPr>
      <t>https://members.wto.org/crnattachments/2024/TBT/CHN/24_08520_00_x.pdf</t>
    </r>
  </si>
  <si>
    <t>National Standard of the P.R.C., Basic requirements of security processing for intelligent and connected vehicle spatio-temporal data</t>
  </si>
  <si>
    <t>This document specifies the basic requirements for the confidentiality processing of spatio-temporal data in intelligent and connected vehicles, as well as for the security processing of geographic information during storage, transmission, and other stages._x000D_
This document applies to intelligent and connected vehicles that are sold to the public and operated within the territory of the People's Republic of China.</t>
  </si>
  <si>
    <t>Connected vehicle (HS code(s): 87); (ICS code(s): 07.040)</t>
  </si>
  <si>
    <t>87 - VEHICLES OTHER THAN RAILWAY OR TRAMWAY ROLLING STOCK, AND PARTS AND ACCESSORIES THEREOF</t>
  </si>
  <si>
    <t>07.040 - Astronomy. Geodesy. Geography</t>
  </si>
  <si>
    <r>
      <rPr>
        <sz val="11"/>
        <rFont val="Calibri"/>
      </rPr>
      <t>https://members.wto.org/crnattachments/2024/TBT/CHN/24_08508_00_x.pdf</t>
    </r>
  </si>
  <si>
    <t>National Standard of the P.R.C., Safety technical requirements for building decorative stone</t>
  </si>
  <si>
    <t>This document specifies the safety technical requirements and test methods for building decorative stones and their auxiliary materials._x000D_
This document applies to natural and synthetic stones used in building decoration and auxiliary materials such as adhesives and care agents involved in their production.</t>
  </si>
  <si>
    <t>Natural decorative stones and synthetic stones (HS code(s): 680299; 681019; 681099); (ICS code(s): 91.100.15)</t>
  </si>
  <si>
    <t>680299 - Monumental or building stone, in any form, polished, decorated or otherwise worked (excl. calcareous stone, granite and slate, tiles, cubes and similar articles of subheading 6802.10, articles of fused basalt, articles of natural steatite, ceramically calcined, imitation jewellery, clocks, lamps and lighting fittings and parts thereof, original sculptures and statuary, setts, curbstones and flagstones); 681019 - Tiles, flagstones, bricks and similar articles, of cement, concrete or artificial stone (excl. building blocks and bricks); 681099 - Articles of cement, concrete or artificial stone, whether or not reinforced (excl. prefabricated structural components for building or civil engineering, tiles, paving, bricks and the like)</t>
  </si>
  <si>
    <t>91.100.15 - Mineral materials and products</t>
  </si>
  <si>
    <r>
      <rPr>
        <sz val="11"/>
        <rFont val="Calibri"/>
      </rPr>
      <t>https://members.wto.org/crnattachments/2024/TBT/CHN/24_08518_00_x.pdf</t>
    </r>
  </si>
  <si>
    <t>National Standard of the P.R.C., Requirements for restricted use of hazardous substances in electrical and electronic products</t>
  </si>
  <si>
    <t>This document specifies the limit requirements, labeling requirements and conformity assessment requirements for hazardous substances in electrical and electronic products._x000D_
This document applies to electrical and electronic products produced, sold, and imported within the territory of the People's Republic of China.</t>
  </si>
  <si>
    <t>Electrical and electronic products (HS code(s): 85; 90); (ICS code(s): 13.020)</t>
  </si>
  <si>
    <t>85 - ELECTRICAL MACHINERY AND EQUIPMENT AND PARTS THEREOF; SOUND RECORDERS AND REPRODUCERS, TELEVISION IMAGE AND SOUND RECORDERS AND REPRODUCERS, AND PARTS AND ACCESSORIES OF SUCH ARTICLES; 90 - OPTICAL, PHOTOGRAPHIC, CINEMATOGRAPHIC, MEASURING, CHECKING, PRECISION, MEDICAL OR SURGICAL INSTRUMENTS AND APPARATUS; PARTS AND ACCESSORIES THEREOF</t>
  </si>
  <si>
    <t>13.020 - Environmental protection</t>
  </si>
  <si>
    <r>
      <rPr>
        <sz val="11"/>
        <rFont val="Calibri"/>
      </rPr>
      <t>https://members.wto.org/crnattachments/2024/TBT/CHN/24_08514_00_x.pdf</t>
    </r>
  </si>
  <si>
    <t>National Standard of the P.R.C., Basic security requirements of spatio-temporal data sensing system of intelligent and connected vehicle</t>
  </si>
  <si>
    <t>This document specifies the safety requirements, testing requirements, criteria for homologation of the same type, and implementation transition period for the installation and integration of functions related to spatio-temporal data perception and processing in intelligent connected vehicles._x000D_
This document applies to intelligent connected vehicles equipped with a spatio-temporal data sensing system, sold to the public and operating within the territory of the People's Republic of China.</t>
  </si>
  <si>
    <r>
      <rPr>
        <sz val="11"/>
        <rFont val="Calibri"/>
      </rPr>
      <t>https://members.wto.org/crnattachments/2024/TBT/CHN/24_08509_00_x.pdf</t>
    </r>
  </si>
  <si>
    <t>National Standard of the P.R.C., Tractor—Limits of emitted noise</t>
  </si>
  <si>
    <t>This document specifies limits of dynamic environmental noise and noise at the operator’s position of tractors. _x000D_
It applies to wheeled tractor, track-laying tractor, walking tractor and boat tractor.</t>
  </si>
  <si>
    <t>tractor (HS code(s): 8701); (ICS code(s): 65.060.10)</t>
  </si>
  <si>
    <t>8701 - Tractors (other than tractors of heading 8709)</t>
  </si>
  <si>
    <t>65.060.10 - Agricultural tractors and trailed vehicles</t>
  </si>
  <si>
    <t>Protection of human health or safety (TBT); Protection of the environment (TBT); Quality requirements (TBT)</t>
  </si>
  <si>
    <r>
      <rPr>
        <sz val="11"/>
        <rFont val="Calibri"/>
      </rPr>
      <t>https://members.wto.org/crnattachments/2024/TBT/CHN/24_08515_00_x.pdf</t>
    </r>
  </si>
  <si>
    <t>National Standard of the P.R.C., Agricultural machinery—Safety—Part 7:Combine harvesters, forage harvesters, cotton harvesters and sugar cane harvesters</t>
  </si>
  <si>
    <t>This document specifies the safety requirements and their verification for the design and construction of combine harvesters, forage harvesters, cotton harvesters and sugar cane harvesters. It describes methods for operators to eliminate or reduce hazard course by the intended use of these machines during normal operation and maintenance procedures. In addition, it specifies the types of information on safe working practices to be provided by the manufacturer.This document applies to all the significant hazards, hazardous situations and events relevant to combine harvesters, forage harvesters, cotton harvesters and sugar cane harvesters with their intended use and reasonably foreseeable misuse conditions by the manufacturer.</t>
  </si>
  <si>
    <r>
      <rPr>
        <sz val="11"/>
        <rFont val="Calibri"/>
      </rPr>
      <t>https://members.wto.org/crnattachments/2024/TBT/CHN/24_08510_00_x.pdf</t>
    </r>
  </si>
  <si>
    <t>National Standard of the P.R.C.,Agricultural machinery—Safety—Part 6: Equipment for crop protection</t>
  </si>
  <si>
    <t>This document specifies the safety requirements and their verification for the design and construction of sprayers, knapsack, mounted, semi-mounted, trailed and self-propelled agricultural sprayer machines for use with plant protection products (PPP) and liquid fertilizer application. _x000D_
The document specifies the types of information on safe working practices (including residual risks) to be provided by the manufacturer. _x000D_
This document applies to significant hazards, hazardous situations and events relevant to sprayers and liquid fertilizer distributors when they are used as intended and under foreseeable conditions by the manufacturer, excepting the hazards arising from protection of the driver against spray when spraying, automatically actuated height adjustment systems, the environmental factors other than noise, moving parts for power transmission except strength requirements for guards and barriers.</t>
  </si>
  <si>
    <t>Agricultural machinery (HS code(s): 842430; 84244; 842482); (ICS code(s): 65.060.40)</t>
  </si>
  <si>
    <t>842482 - Agricultural or horticultural mechanical appliances, whether or not hand-operated, for projecting or dispersing liquids or powders (excl. sprayers); 84244 - - Agricultural or horticultural sprayers:; 842430 - Steam or sand blasting machines and similar jet projecting machines, incl. water cleaning appliances with built-in motor (excl. appliances for cleaning special containers)</t>
  </si>
  <si>
    <t>65.060.40 - Plant care equipment</t>
  </si>
  <si>
    <r>
      <rPr>
        <sz val="11"/>
        <rFont val="Calibri"/>
      </rPr>
      <t>https://members.wto.org/crnattachments/2024/TBT/CHN/24_08511_00_x.pdf</t>
    </r>
  </si>
  <si>
    <t>National Standard of the P.R.C., Minimum allowable values and grades of the energy efficiency and water efficiency for smart water closets</t>
  </si>
  <si>
    <t>This document specifies the energy and water efficiency limit values and grades, technical requirements, and testing methods for smart water closets._x000D_
This document applies to smart water closets installed on cold water pipelines within building facilities.</t>
  </si>
  <si>
    <t>Smart water closets (HS code(s): 691010); (ICS code(s): 27.010)</t>
  </si>
  <si>
    <t>691010 - Ceramic sinks, washbasins, washbasin pedestals, baths, bidets, water closet pans, flushing cisterns, urinals and similar sanitary fixtures of porcelain or china (excl. soap dishes, sponge holders, tooth-brush holders, towel hooks and toilet paper holders)</t>
  </si>
  <si>
    <t>27.010 - Energy and heat transfer engineering in general</t>
  </si>
  <si>
    <t>Protection of the environment (TBT)</t>
  </si>
  <si>
    <r>
      <rPr>
        <sz val="11"/>
        <rFont val="Calibri"/>
      </rPr>
      <t>https://members.wto.org/crnattachments/2024/TBT/CHN/24_08522_00_x.pdf</t>
    </r>
  </si>
  <si>
    <t>National Standard of the P.R.C., Limitation requirements of harmful elements in graphite and fluorite</t>
  </si>
  <si>
    <t>This document specifies the limit requirements and test methods of harmful elements in graphite and fluorite._x000D_
This document applies to graphite and fluorite.</t>
  </si>
  <si>
    <t>Graphite, fluorite (HS code(s): 2504; 25292); (ICS code(s): 73.080)</t>
  </si>
  <si>
    <t>2504 - Natural graphite; 25292 - - Fluorspar:</t>
  </si>
  <si>
    <t>73.080 - Non-metalliferous minerals</t>
  </si>
  <si>
    <r>
      <rPr>
        <sz val="11"/>
        <rFont val="Calibri"/>
      </rPr>
      <t>https://members.wto.org/crnattachments/2024/TBT/CHN/24_08517_00_x.pdf</t>
    </r>
  </si>
  <si>
    <t>United Kingdom</t>
  </si>
  <si>
    <t>Online Consultation: Raising Product Standards for Space Heating Updating ecodesign and energy Labelling for hydronic Space and combination heaters.</t>
  </si>
  <si>
    <t>Alerting Members to a UK Government consultation regarding proposals to update and improve ecodesign and energy labelling requirements for space heaters and combination heaters (delivering both space and water heating) in Great Britain.The aim of these proposals is to increase the efficiency of space heaters, thereby reducing both carbon emissions and consumer bills, along with driving efficiency within the space heater market and increasing consumer clarity when choosing products.</t>
  </si>
  <si>
    <t>8402 Steam or other vapour generating boilers (other than hot water boilers capable of also producing low pressure steam; superheated water boilers - steam or other vapour generating boilers 8403 Central heating boilers other than those of heading 84028415 Air-conditioning machines, comprising a motor-driven fan and elements for changing the temperature and humidity, including those machines in which the humidity cannot be separately regulated8418 Refrigerators, freezers and other refrigerating or freezing equipment, electric or other; heat pumps other than air conditioning machines of heading 8415</t>
  </si>
  <si>
    <t>8402 - Steam or other vapour generating boilers (excl. central heating hot water boilers capable also of producing low pressure steam); superheated water boilers; parts thereof; 8403 - Central heating boilers, non-electric; parts thereof (excl. vapour generating boilers and superheated water boilers of heading 8402); 8415 - Air conditioning machines comprising a motor-driven fan and elements for changing the temperature and humidity, incl. those machines in which the humidity cannot be separately regulated; parts thereof; 8418 - Refrigerators, freezers and other refrigerating or freezing equipment, electric or other; heat pumps; parts thereof (excl. air conditioning machines of heading 8415)</t>
  </si>
  <si>
    <t>97.100 - Domestic, commercial and industrial heating appliances</t>
  </si>
  <si>
    <t>Consumer information, labelling (TBT)</t>
  </si>
  <si>
    <r>
      <rPr>
        <sz val="11"/>
        <rFont val="Calibri"/>
      </rPr>
      <t>https://members.wto.org/crnattachments/2024/TBT/GBR/24_08476_00_e.pdf
https://members.wto.org/crnattachments/2024/TBT/GBR/24_08476_01_e.pdf
https://members.wto.org/crnattachments/2024/TBT/GBR/24_08476_02_e.pdf</t>
    </r>
  </si>
  <si>
    <t>Brazil</t>
  </si>
  <si>
    <t>Draft resolution 1301, 16 December 2024</t>
  </si>
  <si>
    <t>This Draft Resolution proposes Good Operating Practices for dental care services.</t>
  </si>
  <si>
    <t>PHARMACEUTICAL PRODUCTS (HS code(s): 30); Dentistry (ICS code(s): 11.060)</t>
  </si>
  <si>
    <t>30 - PHARMACEUTICAL PRODUCTS</t>
  </si>
  <si>
    <t>11.060 - Dentistry</t>
  </si>
  <si>
    <t>Human health</t>
  </si>
  <si>
    <r>
      <rPr>
        <sz val="11"/>
        <rFont val="Calibri"/>
      </rPr>
      <t>https://members.wto.org/crnattachments/2024/TBT/BRA/24_08486_00_x.pdf</t>
    </r>
  </si>
  <si>
    <t>Partial revision of Regulation for Radio Equipment etc.</t>
  </si>
  <si>
    <t>Amendment to the regulation for the WLAN System (5.2GHz band).</t>
  </si>
  <si>
    <t>Wireless LAN (WLAN) System (5.2GHz band) </t>
  </si>
  <si>
    <t>33.060 - Radiocommunications</t>
  </si>
  <si>
    <t>Other (TBT)</t>
  </si>
  <si>
    <r>
      <rPr>
        <sz val="11"/>
        <rFont val="Calibri"/>
      </rPr>
      <t>https://members.wto.org/crnattachments/2024/TBT/JPN/24_08470_00_e.pdf</t>
    </r>
  </si>
  <si>
    <t>India</t>
  </si>
  <si>
    <t>Animal Feeds and Feed   Ingredients (Quality Control) Order, 2024</t>
  </si>
  <si>
    <t>This order seeks to ensure conformity of the feed ingredients (Mineral mixtures for supplementing cattle feeds, Cottonseed Oilcake, Mustard and Rapeseed Oilcake, Dicalcium phosphate, Animal feed grade and Common salt and Cattle licks) to the Indian Standards, as amended from to time, as specified in the Table of the Order.</t>
  </si>
  <si>
    <t>1.Mineral mixtures for supplementing Cattle feeds (IS 1664),    2. Cottonseed Oilcake as Livestock Feed ingredient (IS 1712),   3. Mustard and Rapeseed Oilcake as Livestock Feed Ingredient (IS 1932),   4. Dicalcium phosphate, Animal feed grade (IS 5470)   5. Common salt and cattle licks for animal consumption (IS 920)</t>
  </si>
  <si>
    <t>65.120 - Animal feeding stuffs</t>
  </si>
  <si>
    <r>
      <rPr>
        <sz val="11"/>
        <rFont val="Calibri"/>
      </rPr>
      <t>https://members.wto.org/crnattachments/2024/TBT/IND/24_08459_00_e.pdf</t>
    </r>
  </si>
  <si>
    <t>El Salvador</t>
  </si>
  <si>
    <t>Reglamento Técnico Salvadoreño -RTS- 11.02.04:24 PRODUCTOS FARMACÉUTICOS. MEDICAMENTOS DE USO HUMANO. BUENAS PRÁCTICAS DE ALMACENAMIENTO, DISPENSACIÓN, DISTRIBUCIÓN Y TRANSPORTE</t>
  </si>
  <si>
    <t>Este Reglamento Técnico Salvadoreño establece los lineamientos de las Buenas Prácticas de Almacenamiento, Dispensación, Distribución y Transporte de medicamentos, de los establecimientos farmacéuticos.Aplica a los establecimientos farmacéuticos sean estos públicos o privados que realicen actividades de almacenamiento, dispensación, distribución y transporte de productos farmacéuticos.</t>
  </si>
  <si>
    <t>Otras normas relativas a los productos farmacéuticos (Código(s) de la ICS: 11.120.99)</t>
  </si>
  <si>
    <t>11.120.99 - Other standards related to pharmaceutics</t>
  </si>
  <si>
    <t>Prevention of deceptive practices and consumer protection (TBT); Protection of human health or safety (TBT)</t>
  </si>
  <si>
    <r>
      <rPr>
        <sz val="11"/>
        <rFont val="Calibri"/>
      </rPr>
      <t>https://members.wto.org/crnattachments/2024/TBT/SLV/24_08345_00_s.pdf</t>
    </r>
  </si>
  <si>
    <t>Egypt</t>
  </si>
  <si>
    <t>Draft of Egyptian standard ES 8604-3 “Charging cables for electric vehicles of rated voltages up to and including 0,6/1 kV -Part 3: Cables for AC charging according to modes 1, 2 and 3 of IEC 61851-1 of rated voltages up to and including 450/750 V”.</t>
  </si>
  <si>
    <t>This draft of Egyptian standard ES: 8604-3/ 2024 which applies to AC charging cables according to Types 1, 2 and 3 of IEC 6185-1. Rated voltages of Uo/U cables up to 450/750V. Ordinary duty cables with a rated voltage of 300/500 V are all/owed to be used only in charging mode 1 of IEC 61851-1. The maximum conductor operating temperature for these cables in this standard is 90 °C. Worth mentioning is that this draft standard is technically identical with IEC 62893-3:2017</t>
  </si>
  <si>
    <t>Cables (ICS code(s): 29.060.20); Electric road vehicles (ICS code(s): 43.120)</t>
  </si>
  <si>
    <t>29.060.20 - Cables; 43.120 - Electric road vehicles</t>
  </si>
  <si>
    <t>Protection of human health or safety (TBT); Quality requirements (TBT); Other (TBT)</t>
  </si>
  <si>
    <t>United States of America</t>
  </si>
  <si>
    <t>Significant New Use Rules on Certain Chemical Substances (24-3.5e)</t>
  </si>
  <si>
    <t>Proposed rule - The Environmental Protection Agency (EPA) is proposing significant new use rules (SNURs) under the 
Toxic Substances Control Act (TSCA) for certain chemical substances 
that were the subject of premanufacture notices (PMNs) and are also 
subject to an Order issued by EPA pursuant to TSCA. The SNURs require 
persons who intend to manufacture (defined by statute to include 
import) or process any of these chemical substances for an activity 
that is proposed as a significant new use by this rulemaking to notify 
EPA at least 90 days before commencing that activity. The required 
notification initiates EPA's evaluation of the conditions of that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determination.&gt;</t>
  </si>
  <si>
    <t>Heptane, 2-methoxy-2-methyl-; 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</si>
  <si>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</si>
  <si>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https://members.wto.org/crnattachments/2024/TBT/USA/24_08465_00_e.pdf</t>
    </r>
  </si>
  <si>
    <t>Draft of Egyptian standard ES: 7825 "luminaries –General requirements and tests" </t>
  </si>
  <si>
    <t>This draft of Egyptian standard ES 7825 specifies general requirements for luminaires, incorporating electric light sources for operation from supply voltages up to 1 000 V. The requirements and related tests of this document cover: classification, marking, mechanical construction, electrical construction and photobiological safety.Each section of this standard is read in conjunction with this Section 0 and with other relevant sections to which reference is made.Each part of IEC 60598-2(Or the corresponding Egyptian standard) details requirements for a particular type of luminaire or group of luminaires on supply voltages not exceeding 1 000 V. These parts are published separately for ease of revision and additional sections will be added as and when a need for them is recognized.The presentation of photometric data for luminaires is under consideration by the International Commission on Illumination (CIE) and is not, therefore, included in this standard.Requirements are included in this standard for luminaires incorporating ignitors with nominal peak values of the voltage pulse not exceeding those of Table 11.2. The requirements apply to luminaires with ignitors built into ballasts and to luminaires with ignitors separate from ballasts. For luminaires with ignitors built into lamps, the requirements are under consideration.Requirements for semi-luminaires are included in this standard.In general, this standard covers safety requirements for luminaires. The object of  this standard is to provide a set of requirements and tests which are considered to be generally applicable to most types of luminaires and which can be called up as required by the detail specifications of IEC 60598-2. This standard is thus not regarded as a specification in itself for any type of luminaire, and its provisions apply only to particular types of luminaires to the extent determined by the appropriate part of IEC 60598-2.The parts of IEC 60598-2, in making reference to any of the sections of this standard, specify the extent to which that section is applicable and the order in which the tests are performed; they also include additional requirements as necessary.The order in which the sections of this standard are numbered has no particular significance as the order in which their provisions apply is determined for each type of luminaire or group of luminaires by the appropriate part of IEC 60598-2. All parts of IEC 60598-2 are self-contained and therefore do not contain references to other parts of IEC 60598-2.Where the requirements of any of the sections of this standard are referred to in the parts of IEC 60598-2 by the phrase "The requirements of section... of IEC 60598-1 apply", this phrase is interpreted as meaning that all the requirements of that section of this standard apply except those which are clearly inapplicable to the particular type of luminaire covered by that part of IEC 60598-2.For explosion proof luminaires, as covered by IEC 60079, the requirements of IEC 60598 (selecting the appropriate parts 2) are applied in addition to the requirements of IEC 60079. In the event of any conflict between IEC 60598 and IEC 60079, the requirements of IEC 60079 take priority.Improvements in safety to take into account the state of the art technology are incorporated in the standards with revisions and amendments on an ongoing basis. Regional standardization bodies can include statements in their derived standards to cover products which have complied with the previous document as shown by the manufacturer or standardization body.The statements may require that for such products, the previous standard may continue to apply to production until a defined date after which the new standard shall apply.Worth mentioning is that this draft standard is technically identical with IEC 60598-1/2020.</t>
  </si>
  <si>
    <t>Luminaires (ICS code(s): 29.140.40)</t>
  </si>
  <si>
    <t>29.140.40 - Luminaires</t>
  </si>
  <si>
    <t>Draft of Egyptian standard ES 8604-2 “Charging cables for electric vehicles of rated voltages up to and including 0,6/1 kV -Part 2: Test methods”</t>
  </si>
  <si>
    <t>This draft of Egyptian standard ES: 8604-2 which   specifies test methods for electrical cables with extruded insulation and sheathing and rated voltage up to 0.6/1 kV (AC) or up to 1500 V DC for flexible applications under extreme power supply conditions between the power supply point or charging station and the Electric Vehicle (EV). Worth mentioning is that this draft standard is technically identical with IEC 62893-2/2017</t>
  </si>
  <si>
    <t>Mexico</t>
  </si>
  <si>
    <t>Proyecto de Norma Oficial Mexicana PROY-NOM-016-ENER-2024, Eficiencia energética de motores de corriente alterna, trifásicos, de inducción, tipo jaula de ardilla, en potencia nominal de 0.746 kW a 373 kW. Límites, método de prueba y marcado (Draft Mexican Official Standard PROY-NOM-016-ENER-2024, Energy efficiency of three-phase squirrel-cage AC induction motors with a rated output of 0.746 kW to 373 kW. Limits, test methods and marking) (28 pages, in Spanish)</t>
  </si>
  <si>
    <t>• This draft Mexican Official Standard establishes the minimum energy efficiency values, test method, marking requirements and conformity assessment procedure. • It applies to electric continuous duty, air-cooled, horizontally or vertically mounted, single rotational frequency (rotational speed of the motor shaft or axis), open- or closed-loop, three-phase squirrel-cage asynchronous AC induction motors with a rated output of 0.746 kW to 373 kW, 2, 4, 6 or 8 poles and at least G/TBT/N/MEX/541 - 2 -   a marked rated voltage of up to 600 V, which are imported, manufactured or marketed within the United Mexican States. • The following are excluded from the scope of this draft Mexican Official Standard: o Electric motors that require auxiliary or additional cooling equipment.</t>
  </si>
  <si>
    <t>This draft Mexican Official Standard applies to electric continuous duty, air-cooled, horizontally or vertically mounted, single rotational frequency (rotational speed of the motor shaft or axis), open- or closed-loop, three-phase squirrel-cage asynchronous AC induction motors with a rated output of 0.746 kW to 373 kW, 2, 4, 6 or 8 poles and at least a marked rated voltage of up to 600 V, which are imported, manufactured or marketed within the United Mexican States.</t>
  </si>
  <si>
    <t>29.160.30 - Motors</t>
  </si>
  <si>
    <t>Consumer information, labelling (TBT); Protection of the environment (TBT); Other (TBT)</t>
  </si>
  <si>
    <r>
      <rPr>
        <sz val="11"/>
        <rFont val="Calibri"/>
      </rPr>
      <t>https://members.wto.org/crnattachments/2024/TBT/MEX/24_08469_00_s.pdf</t>
    </r>
  </si>
  <si>
    <t>Ukraine</t>
  </si>
  <si>
    <t>Draft Resolution of the Cabinet of Ministers of Ukraine “On Approval of Technical Regulation on Medical Devices for In Vitro Diagnostics"</t>
  </si>
  <si>
    <t>The draft Technical Regulation on Medical Devices for In Vitro Diagnostics sets out rules for the placing on the market, making available, or putting into operation of medical devices for in vitro diagnostics intended for human use, as well as accessories for such devices. It also applies to efficacy studies conducted in Ukraine related to medical devices for in vitro diagnostic and their accessories. It has been developed based on Regulation (EU) 2017/746 of the European Parliament and of the Council of 5 April 2017 on in vitro diagnostic medical devices and repealing Directive 98/79/EC and Commission Decision 2010/227/EU.The draft Technical Regulation:_x000D_
1) details the responsibilities of manufacturers, authorized representatives, importers, distributors (suppliers), defines the role of the authorized representative, and distinguishes their functions and powers from those of importers and distributors;2) compared to the effective Technical Regulation on Medical Products for Diagnostics In Vitro, approved by the Resolution of the Cabinet of Ministers of Ukraine of 2 October 2013 No.754 sets stricter requirements for designated conformity assessment bodies and increases the level of control and monitoring of their activities by the authorized state bodies.3) changes the classification rules for some in vitro diagnostic medical devices and has a broader scope of application. Specifically, it introduces a classification of in vitro diagnostic medical devices by classes, depending on the associated risk: from A (for devices with low risk) to D (for devices with high risk). This classification will replace the two lists currently in effect, which only cover a small part of devices;4) regulates the sale of medical devices for in vitro diagnostics remotely using information and communication systems (in particular, via the Internet), which meets the current market needs. It also more specifically regulates and strengthens the requirements for efficacy studies of medical devices for in vitro diagnostics, post-market surveillance, post-market clinical surveillance (PMCF) and manufacturers' monitoring of their safety, as well as market surveillance by the state;5) provides for the establishment of the Unique Device Identification System (UDI system) for in vitro diagnostic medical devices to ensure traceability of their circulation throughout the entire supply chain and improve the effectiveness of their safety supervision. Each medical device for in vitro diagnostics will have a unique UDI code that will uniquely identify the manufacturer, device type, and product or batch number. It will also contribute to increased transparency in the medical device market by creating a database of medical devices, including in vitro diagnostic medical devices, information from which will be partially available to the public. The database of medical devices will include electronic systems such as the electronic device registration system, the UDI database, the electronic system for registration of business entities, the electronic system of designated bodies and certificates, the electronic system for efficacy studies, the electronic system for device vigilance and post-market surveillance, and the electronic system for market surveillance._x000D_
Before placing on the market medical devices for in vitro diagnostics of classes C and D, in addition to the studied devices, manufacturers will be required to compile a summary of safety and effectiveness covering key aspects of the devices' safety, effectiveness, and the results of their efficacy assessment, will be published on the manufacturer's website for public access and will also be made available in Eudamed. To monitor the already sold medical devices for in vitro diagnostics, manufacturers will need to implement a comprehensive post-market surveillance system that will become a part of their quality management system._x000D_
Another new feature is that distributors, importers, manufacturers and authorized representatives will be required to provide the regulatory authority with information on the entire supply chain of in vitro diagnostic medical devices. This includes details about: which entity they directly supplied the device to; which entity supplied them with the device, and to which healthcare facility or medical professional they directly supplied the device. In cases where such documentation cannot be provided, they will be solely responsible for the medical device concerned._x000D_
For export purposes and upon request by the manufacturer or authorized representative, a certificate of free sale will be issued, which verifies that the manufacturer or authorized representative, as applicable, has a registered place of business in Ukraine, and that the relevant device bears the conformity mark in accordance with this Technical Regulation and is authorized to be placed on the market._x000D_
The placing on the market and/or putting into operation of medical devices for in vitro diagnostics that comply with the requirements of the Technical Regulation on Medical Products for Diagnostics In Vitro, approved by the Resolution of the Cabinet of Ministers of Ukraine of 2 October 2013 No.754, and were placed on the market before the date of enactment of this Resolution, cannot be prohibited or restricted due to non-compliance with the Technical Regulation approved by this Resolution.</t>
  </si>
  <si>
    <t>Medical devices for in vitro diagnostics intended for human use and accessories to such devices</t>
  </si>
  <si>
    <t>11.100.10 - In vitro diagnostic test systems</t>
  </si>
  <si>
    <t>Protection of human health or safety (TBT); Quality requirements (TBT)</t>
  </si>
  <si>
    <r>
      <rPr>
        <sz val="11"/>
        <rFont val="Calibri"/>
      </rPr>
      <t>https://members.wto.org/crnattachments/2024/TBT/UKR/24_08429_00_x.pdf
https://members.wto.org/crnattachments/2024/TBT/UKR/24_08429_01_x.pdf</t>
    </r>
  </si>
  <si>
    <t>Kenya</t>
  </si>
  <si>
    <t>DKS 3026: 2024 Crude avocado oil — Specification</t>
  </si>
  <si>
    <t>This Draft Kenya Standard specifies requirements, sampling and test methods for crude avocado oil derived from the fruit of the avocado (Persea americana) intended for further processing.</t>
  </si>
  <si>
    <t>ANIMAL, VEGETABLE OR MICROBIAL FATS AND OILS AND THEIR CLEAVAGE PRODUCTS; PREPARED EDIBLE FATS; ANIMAL OR VEGETABLE WAXES (HS code(s): 15); Animal and vegetable fats and oils (ICS code(s): 67.200.10)</t>
  </si>
  <si>
    <t>15 - ANIMAL, VEGETABLE OR MICROBIAL FATS AND OILS AND THEIR CLEAVAGE PRODUCTS; PREPARED EDIBLE FATS; ANIMAL OR VEGETABLE WAXES</t>
  </si>
  <si>
    <t>67.200.10 - Animal and vegetable fats and oils</t>
  </si>
  <si>
    <t>Quality requirements (TBT); Reducing trade barriers and facilitating trade (TBT)</t>
  </si>
  <si>
    <t>Food standards</t>
  </si>
  <si>
    <r>
      <rPr>
        <sz val="11"/>
        <rFont val="Calibri"/>
      </rPr>
      <t>https://members.wto.org/crnattachments/2024/TBT/KEN/24_08419_00_e.pdf</t>
    </r>
  </si>
  <si>
    <t>DKS 3028: 2024 Crude canola (rapeseed) oil — Specification</t>
  </si>
  <si>
    <t>This Draft Kenya Standard specifies requirements, sampling and test methods for crude canola (rapeseed) oil derived from the seeds of Brassica napus L, Brassica rapa L, Brassica juncea L and Brassica tournefortii Gouan species intended for further processing.</t>
  </si>
  <si>
    <t>OIL SEEDS AND OLEAGINOUS FRUITS; MISCELLANEOUS GRAINS, SEEDS AND FRUIT; INDUSTRIAL OR MEDICINAL PLANTS; STRAW AND FODDER (HS code(s): 12); Animal and vegetable fats and oils (ICS code(s): 67.200.10)</t>
  </si>
  <si>
    <t>12 - OIL SEEDS AND OLEAGINOUS FRUITS; MISCELLANEOUS GRAINS, SEEDS AND FRUIT; INDUSTRIAL OR MEDICINAL PLANTS; STRAW AND FODDER</t>
  </si>
  <si>
    <r>
      <rPr>
        <sz val="11"/>
        <rFont val="Calibri"/>
      </rPr>
      <t>https://members.wto.org/crnattachments/2024/TBT/KEN/24_08420_00_e.pdf</t>
    </r>
  </si>
  <si>
    <t>Notice to importers of used secondhand Motor Vehicles</t>
  </si>
  <si>
    <t>Pursuant to the provision of KS 1515: 2000 -Kenya Standard Code of Practice for Inspection of Road Vehicles, and Legal Notice No. 78 OF 28th April 2020 - The Verification of Conformity to Kenya Standards of Imports Order, Kenya wishes to notify all importers of used / second-hand motor vehicles including returning residents, diplomatic staff and the general public that in observance of clause 2.5 of KS 1515:2000 on the eight (8) year age limit requirement, only Right-Hand Drive (RHD) motor vehicles whose Year of First Registration is from 1st January 2018 and later shall be allowed into the country effective 1st January 2025.</t>
  </si>
  <si>
    <t>Motor vehicles for the transport of goods, incl. chassis with engine and cab (HS code(s): 8704); Road vehicles engineering (ICS code(s): 43)</t>
  </si>
  <si>
    <t>8704 - Motor vehicles for the transport of goods, incl. chassis with engine and cab</t>
  </si>
  <si>
    <t>43 - Road vehicles engineering</t>
  </si>
  <si>
    <t>Quality requirements (TBT)</t>
  </si>
  <si>
    <r>
      <rPr>
        <sz val="11"/>
        <rFont val="Calibri"/>
      </rPr>
      <t>https://members.wto.org/crnattachments/2024/TBT/KEN/24_08418_00_e.pdf</t>
    </r>
  </si>
  <si>
    <t>DKS 3029: 2024 Crude soya bean oil — Specification</t>
  </si>
  <si>
    <t>This Draft Kenya Standard specifies requirements, sampling and test methods for crude soya bean (soybean) oil derived from soya beans (seeds of Glycine max (L.) Merr.) intended for further processing.</t>
  </si>
  <si>
    <r>
      <rPr>
        <sz val="11"/>
        <rFont val="Calibri"/>
      </rPr>
      <t>https://members.wto.org/crnattachments/2024/TBT/KEN/24_08421_00_e.pdf</t>
    </r>
  </si>
  <si>
    <t>Review of New Source Performance Standards for Stationary 
Combustion Turbines and Stationary Gas Turbines</t>
  </si>
  <si>
    <t>Proposed rule - The Environmental Protection Agency (EPA) is proposing 
amendments to the Standards of Performance for new, modified, and 
reconstructed stationary combustion turbines and stationary gas 
turbines based on a review of available control technologies for 
limiting emissions of criteria air pollutants. This review of the new 
source performance standards (NSPS) is required by the Clean Air Act &gt;CAA). As a result of this review, the EPA is proposing to establish 
size-based subcategories for new, modified, and reconstructed 
stationary combustion turbines that also recognize distinctions between 
those that operate at varying loads or capacity factors and those 
firing natural gas or non-natural gas fuels. In general, the EPA is 
proposing that combustion controls with the addition of post-combustion 
selective catalytic reduction (SCR) is the best system of emission 
reduction (BSER) for limiting nitrogen oxide (NOX) emissions 
from this source category, with certain, limited exceptions. Based on 
the application of this BSER and other updates in technical 
information, the EPA is proposing to lower the NOX standards 
of performance for most of the stationary combustion turbines included 
in this source category. In addition, for new, modified, and 
reconstructed stationary combustion turbines that fire or co-fire 
hydrogen, the EPA is proposing to ensure that those sources are subject 
to the same level of control for NOX emissions as sources 
firing natural gas or non-natural gas fuels, depending on the 
percentage of hydrogen fuel being utilized. The EPA is proposing to 
maintain the current standards for sulfur dioxide (SO2) 
emissions, because after reviewing the current SO2 
standards, we propose to find that the use of low-sulfur fuels remains 
the BSER. Finally, the Agency is proposing amendments to address 
specific technical and editorial issues to clarify the existing 
regulations.</t>
  </si>
  <si>
    <t>Stationary combustion turbines and stationary gas turbines; Air quality (ICS code(s): 13.040); Internal combustion engines (ICS code(s): 27.020); Gas and steam turbines. Steam engines (ICS code(s): 27.040); Rotating machinery (ICS code(s): 29.160)</t>
  </si>
  <si>
    <t>13.040 - Air quality; 27.020 - Internal combustion engines; 27.040 - Gas and steam turbines. Steam engines; 29.160 - Rotating machinery</t>
  </si>
  <si>
    <r>
      <rPr>
        <sz val="11"/>
        <rFont val="Calibri"/>
      </rPr>
      <t>https://members.wto.org/crnattachments/2024/TBT/USA/24_08442_00_e.pdf</t>
    </r>
  </si>
  <si>
    <t>Draft Regulatory Guide: Acceptability of ASME Code, Section III, 
Division 5, “High Temperature Reactors”</t>
  </si>
  <si>
    <t>Draft guide; request for comment - The U.S. Nuclear Regulatory Commission (NRC) is issuing for public comment a draft Regulatory Guide (DG), DG-1436, "Acceptability of ASME Code, Section III, Division 5, High Temperature Reactors"  This DG is proposed Revision 3 of Regulatory Guide (RG) 1.87, “Acceptability of ASME Code, Section III, Division 5, High Temperature Reactors,” and describes an approach that is acceptable to the staff of the NRC to assure the mechanical/structural integrity of components that operate in elevated temperature environments and that are subject to time-dependent material properties and failure modes. It endorses, with conditions, the 2023 Edition of the American Society of Mechanical Engineers (ASME) Boiler and Pressure Vessel (BPV) Code (ASME Code) Section III, “Rules for Construction of Nuclear Facility Components,” Division 5, High Temperature Reactors, and several related code cases.Submit comments by 27 January 2025. Comments received after this date will be considered if it is practical to do so, but the NRC is able to ensure consideration only for comments received on or before this date.</t>
  </si>
  <si>
    <t>High temperature reactors; Standardization. General rules (ICS code(s): 01.120); Reactor engineering (ICS code(s): 27.120.10)</t>
  </si>
  <si>
    <t>01.120 - Standardization. General rules; 27.120.10 - Reactor engineering</t>
  </si>
  <si>
    <r>
      <rPr>
        <sz val="11"/>
        <rFont val="Calibri"/>
      </rPr>
      <t>https://members.wto.org/crnattachments/2024/TBT/USA/24_08441_00_e.pdf</t>
    </r>
  </si>
  <si>
    <t>DKS 2199: 2024 : Plastics rainwater piping systems for above ground external use — Unplasticized Poly Vinyl Chloride (PVC-U) — Specification</t>
  </si>
  <si>
    <t>This Kenya Standard was prepared by the Plastics Pipes and Fittings Technical Committee under the guidance of the Standards Projects Committee, and it is in accordance with the procedures of the Kenya Bureau of Standards. The standard is one of the series of standards being developed in the country for the plastics rainwater piping systems for above ground external use which utilize the unplasticized poly (vinyl chloride) (PVC-U) materials. During the preparation of this standard, reference was made to the following document: BS EN 12200 Plastics rainwater piping systems for above ground external use — Unplasticized poly (vinyl chloride) (PVC-U) Part 1: Specifications for pipes, fittings and the system. Acknowledgement is hereby made for the assistance derived from this source. This second edition cancels and replaces the first edition of 2009 which has been technically revised. The main changes are: – allowing the use of recycled PVC-U material and the use of acrylic materials for both the outer layer of the pipes and the fittings. – the scope has been extended to cover pipes manufactured by multi-layer co-extrusion. – Normative Reference to EN standards have been updated to ISO standards. – Editorial changes have been made for clarity.</t>
  </si>
  <si>
    <t>Tubes, pipes and hoses, and fittings therefor, e.g. joints, elbows, flanges, of plastics (HS code(s): 3917); Plastics pipes (ICS code(s): 23.040.20)</t>
  </si>
  <si>
    <t>3917 - Tubes, pipes and hoses, and fittings therefor, e.g. joints, elbows, flanges, of plastics</t>
  </si>
  <si>
    <t>23.040.20 - Plastics pipes</t>
  </si>
  <si>
    <r>
      <rPr>
        <sz val="11"/>
        <rFont val="Calibri"/>
      </rPr>
      <t>https://members.wto.org/crnattachments/2024/TBT/KEN/24_08425_00_e.pdf</t>
    </r>
  </si>
  <si>
    <t>DKS 3025: 2024 Cold formed non-structural steel hollow sections — Specification</t>
  </si>
  <si>
    <t>This Draft Standard specifies the requirements and sectional properties of cold formed non-structural steel hollow sections of thickness ≤4.00mm for use in non-structural applications.</t>
  </si>
  <si>
    <t>Steel structures (ICS code(s): 91.080.13)</t>
  </si>
  <si>
    <t>91.080.13 - Steel structures</t>
  </si>
  <si>
    <r>
      <rPr>
        <sz val="11"/>
        <rFont val="Calibri"/>
      </rPr>
      <t>https://members.wto.org/crnattachments/2024/TBT/KEN/24_08423_00_e.pdf</t>
    </r>
  </si>
  <si>
    <t>Oman</t>
  </si>
  <si>
    <t>Product Categories under the technical regulation on conformity scheme ( Omani Ministerial Decree 190/2021 )</t>
  </si>
  <si>
    <t>Product categories under the technical regulation on conformity scheme ( Omani Ministerial Decree 190/2021 ): Childcare, LV electrical, Gas appliances, Food contact material, Detergents, Paints, Building material, Ceramic tiles, sanitary ware, Pumps, Air compressors, Food processing machines, Lubricants, Lead acid batteries, Spare parts, PPE, Textiles, Cosmetics</t>
  </si>
  <si>
    <t>Several</t>
  </si>
  <si>
    <t>23.080 - Pumps; 23.140 - Compressors and pneumatic machines; 29.220 - Galvanic cells and batteries; 59.080 - Products of the textile industry; 67.020 - Processes in the food industry; 71.100 - Products of the chemical industry; 71.100.70 - Cosmetics. Toiletries; 75.100 - Lubricants, industrial oils and related products; 87.040 - Paints and varnishes; 91.100 - Construction materials; 91.100.23 - Ceramic tiles; 91.140.70 - Sanitary installations; 97.190 - Equipment for children</t>
  </si>
  <si>
    <r>
      <rPr>
        <sz val="11"/>
        <rFont val="Calibri"/>
      </rPr>
      <t>https://members.wto.org/crnattachments/2024/TBT/OMN/24_08440_00_e.pdf
https://members.wto.org/crnattachments/2024/TBT/OMN/24_08440_00_x.pdf</t>
    </r>
  </si>
  <si>
    <t>DKS 3027: 2024 Refined avocado oil — Specification</t>
  </si>
  <si>
    <t>This Draft Kenya Standard specifies requirements, sampling and test methods for refined avocado oil derived from the fruit of the avocado (Persea americana) intended for human consumption.</t>
  </si>
  <si>
    <t>Protection of human health or safety (TBT); Quality requirements (TBT); Reducing trade barriers and facilitating trade (TBT)</t>
  </si>
  <si>
    <r>
      <rPr>
        <sz val="11"/>
        <rFont val="Calibri"/>
      </rPr>
      <t>https://members.wto.org/crnattachments/2024/TBT/KEN/24_08422_00_e.pdf</t>
    </r>
  </si>
  <si>
    <t>The Order of the Ministry of Agrarian Policy and Food of Ukraine No 3859 "On Amendments to the Order of the Ministry of Agrarian Policy and Food of Ukraine of 07 March 2023 No. 360" of 08 October 2024</t>
  </si>
  <si>
    <t>The Order introduces amendments to the Requirements for chicken eggs, as approved by the Order of the Ministry of Agrarian Policy and Food No. 360 of 07 March 2023, in terms of requirements for stamping and labelling of eggs, minimum shelf life of eggs, use of open-air runs, indication of 'eggs obtained from free-range laying hens'._x000D_
These amendments are aligned with Commission Delegated Regulation (EU) 2023/2464 of 17 August 2023 amending Regulation (EU) No 1308/2013 of the European Parliament and of the Council, as regards marketing standards for eggs and Commission Delegated Regulation (EU) 2023/2465 of 17 August 2023 supplementing Regulation (EU) No 1308/2013 of the European Parliament and of the Council as regards marketing standards for eggs, and repealing Commission Regulation (EC) No 589/2008._x000D_
The Order is also notified under the SPS Agreement. </t>
  </si>
  <si>
    <t>Chicken eggs</t>
  </si>
  <si>
    <t>0407 - Birds' eggs, in shell, fresh, preserved or cooked</t>
  </si>
  <si>
    <t>67.120.20 - Poultry and eggs</t>
  </si>
  <si>
    <r>
      <rPr>
        <sz val="11"/>
        <rFont val="Calibri"/>
      </rPr>
      <t>https://members.wto.org/crnattachments/2024/TBT/UKR/24_08417_00_e.pdf
https://members.wto.org/crnattachments/2024/TBT/UKR/24_08417_00_x.pdf</t>
    </r>
  </si>
  <si>
    <t>DKS 3024:2024 Solar Dryer - Code of practice for Installation</t>
  </si>
  <si>
    <t>This standard gives technical specification to guide in the installation of solar dryers to be used for drying different types of farm products including but not limited to cereals, vegetables, fruits, tubers, herbs, coffee berries, tea leaves, nuts, meat, fish and animal feeds.</t>
  </si>
  <si>
    <t>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 (HS code(s): 8419); Solar energy engineering (ICS code(s): 27.160)</t>
  </si>
  <si>
    <t>8419 - 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t>
  </si>
  <si>
    <t>27.160 - Solar energy engineering</t>
  </si>
  <si>
    <r>
      <rPr>
        <sz val="11"/>
        <rFont val="Calibri"/>
      </rPr>
      <t>https://members.wto.org/crnattachments/2024/TBT/KEN/24_08424_00_e.pdf</t>
    </r>
  </si>
  <si>
    <t>Tanzania</t>
  </si>
  <si>
    <t>DARS 1061:2024,Coffee premix — Specification,First Edition.Note: This Draft Tanzania Standard was also notified under SPS committee</t>
  </si>
  <si>
    <t>This  Draft African Standard specifies the requirements, sampling, and test methods for coffee Premix intended for human consumption.</t>
  </si>
  <si>
    <t>Coffee, whether or not roasted or decaffeinated; coffee husks and skins; coffee substitutes containing coffee in any proportion (HS code(s): 0901); Coffee and coffee substitutes (ICS code(s): 67.140.20)</t>
  </si>
  <si>
    <t>0901 - Coffee, whether or not roasted or decaffeinated; coffee husks and skins; coffee substitutes containing coffee in any proportion</t>
  </si>
  <si>
    <t>67.140.20 - Coffee and coffee substitutes</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</si>
  <si>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</si>
  <si>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https://members.wto.org/crnattachments/2024/TBT/TZA/24_08359_00_e.pdf</t>
    </r>
  </si>
  <si>
    <t>Uganda</t>
  </si>
  <si>
    <t>DUS DARS 850:2024, Potato crisps — Specification, first editionNote: This Draft Uganda Standard was also notified to the SPS Committee.</t>
  </si>
  <si>
    <t>This Draft Uganda Standard specifies requirements and methods of sampling and test for crisps made from potato tubers (Solanum tuberosum L.)</t>
  </si>
  <si>
    <t>Potatoes, prepared or preserved otherwise than by vinegar or acetic acid (excl. frozen) (HS code(s): 200520); Vegetables and derived products (ICS code(s): 67.080.20); Potato crisps</t>
  </si>
  <si>
    <t>200520 - Potatoes, prepared or preserved otherwise than by vinegar or acetic acid (excl. frozen)</t>
  </si>
  <si>
    <t>67.080.20 - Vegetables and derived products</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</si>
  <si>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</si>
  <si>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https://members.wto.org/crnattachments/2024/TBT/UGA/24_08381_00_e.pdf</t>
    </r>
  </si>
  <si>
    <t>DUS DARS 976:2024, Fresh cucumbers — Specification, First editionNote: This Draft Uganda Standard was also notified to the SPS Committee.</t>
  </si>
  <si>
    <t>This Draft Uganda Standard applies to cucumbers of varieties (cultivars) grown from Cucumis sativus L. to be supplied fresh to the consumer, cucumbers for processing and gherkins being excluded.</t>
  </si>
  <si>
    <t>Cucumbers and gherkins, fresh or chilled. (HS code(s): 0707); Vegetables and derived products (ICS code(s): 67.080.20)</t>
  </si>
  <si>
    <t>0707 - Cucumbers and gherkins, fresh or chilled.</t>
  </si>
  <si>
    <r>
      <rPr>
        <sz val="11"/>
        <rFont val="Calibri"/>
      </rPr>
      <t>https://members.wto.org/crnattachments/2024/TBT/UGA/24_08376_00_e.pdf</t>
    </r>
  </si>
  <si>
    <t>Food Date Labeling</t>
  </si>
  <si>
    <t>Request for Information - FSIS and FDA (we, the agencies) are seeking public input on 
food date labeling. This Request for Information seeks information on 
industry practices and preferences for date labeling, research results 
on consumer perceptions of date labeling, and any impact date labeling 
may have on food waste.</t>
  </si>
  <si>
    <t>Food date labeling; Processes in the food industry (ICS code(s): 67.020); Food products in general (ICS code(s): 67.040)</t>
  </si>
  <si>
    <t>67.020 - Processes in the food industry; 67.040 - Food products in general</t>
  </si>
  <si>
    <r>
      <rPr>
        <sz val="11"/>
        <rFont val="Calibri"/>
      </rPr>
      <t>https://members.wto.org/crnattachments/2024/TBT/USA/24_08410_00_e.pdf</t>
    </r>
  </si>
  <si>
    <t>DUS DARS 179:2024,  Jams, jellies and marmalades — Specification, First editionNote: This Draft Uganda Standard was also notified to the SPS Committee.</t>
  </si>
  <si>
    <t>This Draft Uganda Standard specifies requirements, sampling and test methods for jams, jellies and marmalades intended for direct human consumption. This draft standard does not apply to:_x000D_
a) products when indicated as being intended for further processing such as those intended for use in the manufacture of fine bakery wares, pastries or biscuits;_x000D_
b) products which are clearly intended or labelled as intended for special dietary uses;_x000D_
c) reduced sugar products or those with a very low sugar content; and_x000D_
d) products where the foodstuffs with sweetening properties have been replaced wholly or partially by food additive sweeteners.</t>
  </si>
  <si>
    <t>Jams, jellies, marmalades, purées or pastes of fruit, obtained by cooking, whether or not containing added sugar or other sweetening matter (excl. citrus fruit and homogenised preparations of subheading 2007.10) (HS code(s): 200799); Fruits and derived products (ICS code(s): 67.080.10)</t>
  </si>
  <si>
    <t>200799 - Jams, jellies, marmalades, purées or pastes of fruit, obtained by cooking, whether or not containing added sugar or other sweetening matter (excl. citrus fruit and homogenised preparations of subheading 2007.10)</t>
  </si>
  <si>
    <t>67.080.10 - Fruits and derived products</t>
  </si>
  <si>
    <r>
      <rPr>
        <sz val="11"/>
        <rFont val="Calibri"/>
      </rPr>
      <t>https://members.wto.org/crnattachments/2024/TBT/UGA/24_08385_00_e.pdf</t>
    </r>
  </si>
  <si>
    <t> DARS 1071:2024,Flavoured Black Tea — Specification,First Edition.Note: This Draft Tanzania Standard was also notified under SPS committee</t>
  </si>
  <si>
    <t>This Draft African Standard specifies requirements, sampling and test methods for flavoured black tea intended for human consumption. </t>
  </si>
  <si>
    <t>Tea, whether or not flavoured (HS code(s): 0902); Tea (ICS code(s): 67.140.10)</t>
  </si>
  <si>
    <t>0902 - Tea, whether or not flavoured</t>
  </si>
  <si>
    <t>67.140.10 - Tea</t>
  </si>
  <si>
    <r>
      <rPr>
        <sz val="11"/>
        <rFont val="Calibri"/>
      </rPr>
      <t>https://members.wto.org/crnattachments/2024/TBT/TZA/24_08364_00_e.pdf</t>
    </r>
  </si>
  <si>
    <t>DUS DARS 833:2024, Fried banana chips — Specification,  First editionNote: This Draft Uganda Standard was also notified to the SPS Committee.</t>
  </si>
  <si>
    <t>This Draft Uganda Standard specifies the requirements, method of sampling and tests for fried banana chips made from the cooking bananas of the Musa spp intended for human consumption.</t>
  </si>
  <si>
    <t>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 (HS code(s): 200899); Fruits and derived products (ICS code(s): 67.080.10); Fried banana chips</t>
  </si>
  <si>
    <t>200899 - 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t>
  </si>
  <si>
    <r>
      <rPr>
        <sz val="11"/>
        <rFont val="Calibri"/>
      </rPr>
      <t>https://members.wto.org/crnattachments/2024/TBT/UGA/24_08383_00_e.pdf</t>
    </r>
  </si>
  <si>
    <t>DUS DARS 974:2024, Fresh beans — Specification, First editionNote: This Draft Uganda Standard was also notified to the SPS Committee.</t>
  </si>
  <si>
    <t>This Draft Uganda Standard applies to beans of varieties (cultivars) grown from Phaseolus vulgaris L. and Phaseolus coccineus L. to be supplied fresh to the consumer, beans for shelling or industrial processing being excluded.</t>
  </si>
  <si>
    <t>Fresh or chilled beans "Vigna spp., Phaseolus spp.", shelled or unshelled (HS code(s): 070820); Vegetables and derived products (ICS code(s): 67.080.20)</t>
  </si>
  <si>
    <t>070820 - Fresh or chilled beans "Vigna spp., Phaseolus spp.", shelled or unshelled</t>
  </si>
  <si>
    <r>
      <rPr>
        <sz val="11"/>
        <rFont val="Calibri"/>
      </rPr>
      <t>https://members.wto.org/crnattachments/2024/TBT/UGA/24_08377_00_e.pdf</t>
    </r>
  </si>
  <si>
    <t>DUS DARS 55:2024, Production, handling and processing of dried fruits and vegetables — Code of practice, First editionNote: This Draft Uganda Standard  was also notified to the SPS Committee.</t>
  </si>
  <si>
    <t>This Draft Uganda Standard applies to fruits and vegetables that have been dried by natural or artificial means or a combination of both. This draft standard does not apply to fruits and vegetables commonly known as "Dehydrated fruits and vegetables" with moisture content not exceeding 5 %.</t>
  </si>
  <si>
    <t>Mixtures of nuts or dried fruits (HS code(s): 081350); Fruits, vegetables and derived products in general (ICS code(s): 67.080.01)</t>
  </si>
  <si>
    <t>081350 - Mixtures of nuts or dried fruits</t>
  </si>
  <si>
    <t>67.080.01 - Fruits, vegetables and derived products in general</t>
  </si>
  <si>
    <r>
      <rPr>
        <sz val="11"/>
        <rFont val="Calibri"/>
      </rPr>
      <t>https://members.wto.org/crnattachments/2024/TBT/UGA/24_08386_00_e.pdf</t>
    </r>
  </si>
  <si>
    <t>DUS DARS 472:2024, Fruits juices, nectars, puree and pulp — Specification, First editionNote: This Draft Uganda Standard was also notified to the SPS Committee.</t>
  </si>
  <si>
    <t>This Draft Uganda Standard specifies requirements, sampling and test methods for fruit juices, nectars, puree and pulp intended for direct human consumption or for further processing._x000D_
This standard also applies to the following fruit juices:_x000D_
a) concentrated fruit puree;_x000D_
b) concentrated fruit juices;_x000D_
c) fruit juice from concentrate;_x000D_
d) water extracted fruit juice;_x000D_
e) dehydrated fruit juice; and_x000D_
f) fruit juice powder.</t>
  </si>
  <si>
    <t>Juice of fruit or vegetables, unfermented, whether or not containing added sugar or other sweetening matter (excl. containing spirit, mixtures, and juice of citrus fruit, pineapples, tomatoes, grapes, incl. grape must, apples and cranberries) (HS code(s): 200989); Fruits and derived products (ICS code(s): 67.080.10); fruit pulp; fruit puree; fruit nectar</t>
  </si>
  <si>
    <t>200989 - Juice of fruit or vegetables, unfermented, whether or not containing added sugar or other sweetening matter (excl. containing spirit, mixtures, and juice of citrus fruit, pineapples, tomatoes, grapes, incl. grape must, apples and cranberries)</t>
  </si>
  <si>
    <r>
      <rPr>
        <sz val="11"/>
        <rFont val="Calibri"/>
      </rPr>
      <t>https://members.wto.org/crnattachments/2024/TBT/UGA/24_08384_00_e.pdf</t>
    </r>
  </si>
  <si>
    <t> DARS 1815:2024, COCOA BUTTER — Specification,First EditionNote: This Draft Tanzania Standard was also notified under SPS committee</t>
  </si>
  <si>
    <t>This Draft  African Standard specifies the quality and safety requirements, storage conditions, sampling and referenced test methods for Cocoa Butter.</t>
  </si>
  <si>
    <t>Cocoa butter, fat and oil. (HS code(s): 1804); Cocoa (ICS code(s): 67.140.30)</t>
  </si>
  <si>
    <t>1804 - Cocoa butter, fat and oil.</t>
  </si>
  <si>
    <t>67.140.30 - Cocoa</t>
  </si>
  <si>
    <r>
      <rPr>
        <sz val="11"/>
        <rFont val="Calibri"/>
      </rPr>
      <t>https://members.wto.org/crnattachments/2024/TBT/TZA/24_08373_00_e.pdf</t>
    </r>
  </si>
  <si>
    <t>DARS 1818:2024,Cocoa mass (liquor) — specification,First Edition.Note: This Draft Tanzania Standard was also notified under SPS committee</t>
  </si>
  <si>
    <t>This African Standard specifies the quality and safety requirements as well as packaging and labelling for cocoa mass (liquor) intended for human consumption.</t>
  </si>
  <si>
    <t>Cocoa paste, wholly or partly defatted (HS code(s): 180320); Cocoa (ICS code(s): 67.140.30)</t>
  </si>
  <si>
    <t>180320 - Cocoa paste, wholly or partly defatted</t>
  </si>
  <si>
    <r>
      <rPr>
        <sz val="11"/>
        <rFont val="Calibri"/>
      </rPr>
      <t>https://members.wto.org/crnattachments/2024/TBT/TZA/24_08375_00_e.pdf</t>
    </r>
  </si>
  <si>
    <t>DUS DARS 54:2024, Code of hygienic practice for canned fruit and vegetable products, First editionNote: This Draft Uganda Standard was also notified to the SPS Committee.</t>
  </si>
  <si>
    <t>This Draft Uganda Standard applies to fruit and vegetable products which are packed in hermetically sealed containers and which are processed by heat either before or after being filled into the containers.</t>
  </si>
  <si>
    <t>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 (HS code(s): 200899); Fruits, vegetables and derived products in general (ICS code(s): 67.080.01); fruit products; vegetable products</t>
  </si>
  <si>
    <r>
      <rPr>
        <sz val="11"/>
        <rFont val="Calibri"/>
      </rPr>
      <t>https://members.wto.org/crnattachments/2024/TBT/UGA/24_08387_00_e.pdf</t>
    </r>
  </si>
  <si>
    <t>DUS DARS 855:2024, Fresh tannia (nduma) — Specification, First editionNote: This Draft Uganda Standard was also notified to the SPS</t>
  </si>
  <si>
    <t>This Draft Uganda Standard applies to the tubercles of commercial varieties of lilac tannia grown from Xanthosoma violaceum Schott and white tannia grown from Xanthosoma sagittifolium (L.) Schott, of the Araceae family, to be supplied fresh to the consumer, after preparation and packaging. Tannias for industrial processing are excluded.</t>
  </si>
  <si>
    <t>Fresh or chilled vegetables n.e.s. (HS code(s): 070999); Vegetables and derived products (ICS code(s): 67.080.20); Fresh tannia</t>
  </si>
  <si>
    <t>070999 - Fresh or chilled vegetables n.e.s.</t>
  </si>
  <si>
    <r>
      <rPr>
        <sz val="11"/>
        <rFont val="Calibri"/>
      </rPr>
      <t>https://members.wto.org/crnattachments/2024/TBT/UGA/24_08380_00_e.pdf</t>
    </r>
  </si>
  <si>
    <t>DUS DARS 934:2024, Dasheen leaves — Specification, First editionNote: This Draft Uganda Standard was also notified to the SPS Committee.</t>
  </si>
  <si>
    <t>This Draft Uganda Standard specifies the requirement of dasheen leaves (Colocasia esculenta) for the consumer.</t>
  </si>
  <si>
    <t>- Other: (HS code(s): 07099); Taro "Colocasia spp.", fresh, chilled, frozen or dried, whether or not sliced or in the form of pellets (HS code(s): 071440); Vegetables and derived products (ICS code(s): 67.080.20); Dasheen leaves</t>
  </si>
  <si>
    <t>07099 - - Other:; 071440 - Taro "Colocasia spp.", fresh, chilled, frozen or dried, whether or not sliced or in the form of pellets</t>
  </si>
  <si>
    <r>
      <rPr>
        <sz val="11"/>
        <rFont val="Calibri"/>
      </rPr>
      <t>https://members.wto.org/crnattachments/2024/TBT/UGA/24_08379_00_e.pdf</t>
    </r>
  </si>
  <si>
    <t>DUS DARS 948:2024, Fresh ginger — Specification, First editionNote: This Draft Uganda Standard was also notified to the SPS Committee.</t>
  </si>
  <si>
    <t>This Draft Uganda Standard applies to the rhizome of commercial varieties of ginger grown from Zingiber officinale Roscoe, of the Zingiberaceae family, to be supplied fresh to the consumer, after preparation and packaging. Ginger for industrial processing is excluded</t>
  </si>
  <si>
    <t>Ginger, neither crushed nor ground (HS code(s): 091011); Vegetables and derived products (ICS code(s): 67.080.20)</t>
  </si>
  <si>
    <t>091011 - Ginger, neither crushed nor ground</t>
  </si>
  <si>
    <r>
      <rPr>
        <sz val="11"/>
        <rFont val="Calibri"/>
      </rPr>
      <t>https://members.wto.org/crnattachments/2024/TBT/UGA/24_08378_00_e.pdf</t>
    </r>
  </si>
  <si>
    <t>DARS 1822:2024,Flavoured coffee — Specification,First Edition.Note: This Draft Tanzania Standard was also notified under SPS committee</t>
  </si>
  <si>
    <t>This Draft African Standard specifies the requirements, sampling and test methods for flavoured coffee intended for human consumption</t>
  </si>
  <si>
    <r>
      <rPr>
        <sz val="11"/>
        <rFont val="Calibri"/>
      </rPr>
      <t>https://members.wto.org/crnattachments/2024/TBT/TZA/24_08360_00_e.pdf</t>
    </r>
  </si>
  <si>
    <t>DUS DARS 834:2024, Dried fruits — Specification, First editionNote: Draft Uganda Standard was also notified to the SPS Committee.</t>
  </si>
  <si>
    <t>This Draft Uganda Standard specifies requirements, sampling and test methods for dried fruits intended for direct human consumption or for other use in the food industry._x000D_
This Draft Uganda Standard is not applicable to dried fruits listed below:_x000D_
a) dried apples_x000D_
b) dried pears_x000D_
c) dried peaches_x000D_
d) dried sweet cherries_x000D_
e) dried mulberries_x000D_
f) dried Barberry_x000D_
g) dried rosehips</t>
  </si>
  <si>
    <t>Mixtures of nuts or dried fruits (HS code(s): 081350); Fruits and derived products (ICS code(s): 67.080.10)</t>
  </si>
  <si>
    <r>
      <rPr>
        <sz val="11"/>
        <rFont val="Calibri"/>
      </rPr>
      <t>https://members.wto.org/crnattachments/2024/TBT/UGA/24_08382_00_e.pdf</t>
    </r>
  </si>
  <si>
    <t>DARS 1813:2024, Cocoa Powder — Specification,First Edition.Note: This Draft Tanzania Standard was also notified under SPS committee</t>
  </si>
  <si>
    <t>This draft African Standard specifies quality and safety requirements, reference sampling and test methods, packaging and labelling for Natural Cocoa Powder and Alkalized Cocoa Powder intended for human consumption.</t>
  </si>
  <si>
    <t>Cocoa powder, not containing added sugar or other sweetening matter. (HS code(s): 1805); Cocoa (ICS code(s): 67.140.30)</t>
  </si>
  <si>
    <t>1805 - Cocoa powder, not containing added sugar or other sweetening matter.</t>
  </si>
  <si>
    <r>
      <rPr>
        <sz val="11"/>
        <rFont val="Calibri"/>
      </rPr>
      <t>https://members.wto.org/crnattachments/2024/TBT/TZA/24_08365_00_e.pdf</t>
    </r>
  </si>
  <si>
    <t> DARS 1816:2024, Chocolate and Chocolate Products — Specification,First Edition.Note: This Draft Tanzania Standard was also notified under SPS committee</t>
  </si>
  <si>
    <t>This  Draft African Standard specifies the quality and safety requirements, sampling and test methods for chocolate and chocolate products intended for human consumption.</t>
  </si>
  <si>
    <t>Chocolate and other food preparations containing cocoa (HS code(s): 1806); Chocolate (ICS code(s): 67.190)</t>
  </si>
  <si>
    <t>1806 - Chocolate and other food preparations containing cocoa</t>
  </si>
  <si>
    <t>67.190 - Chocolate</t>
  </si>
  <si>
    <r>
      <rPr>
        <sz val="11"/>
        <rFont val="Calibri"/>
      </rPr>
      <t>https://members.wto.org/crnattachments/2024/TBT/TZA/24_08374_00_e.pdf</t>
    </r>
  </si>
  <si>
    <t>Proposed Underground Storage Tank Regulations - Chapter 16 Rewrite</t>
  </si>
  <si>
    <t>Proposed rewrite - The State Water Resources Control Board (State Water Board) proposes amending the California Code of Regulations, title 23, division 3, chapter 16, to clarify language, reorganize topics, and update underground storage tank (UST) construction, monitoring, and testing requirements to be consistent with modern technologies and practices. Pursuant to Health and Safety Code, chapter 6.7, section 25292.05, all single-walled USTs must be permanently closed by 31 December 2025. All references to single-walled UST construction, monitoring, and testing have been removed from the proposed regulations.The proposed regulations utilize performance goals over prescriptive methods where possible to provide flexibility to the UST community, and to promote the development of new construction, monitoring, and testing technologies. Testing forms have been updated to reflect the proposed changes.</t>
  </si>
  <si>
    <t>Underground storage tanks; Quality (ICS code(s): 03.120); Stationary containers and tanks (ICS code(s): 23.020.10)</t>
  </si>
  <si>
    <t>03.120 - Quality; 23.020.10 - Stationary containers and tanks</t>
  </si>
  <si>
    <r>
      <rPr>
        <sz val="11"/>
        <rFont val="Calibri"/>
      </rPr>
      <t>https://members.wto.org/crnattachments/2024/TBT/USA/24_08409_00_e.pdf
https://members.wto.org/crnattachments/2024/TBT/USA/24_08409_01_e.pdf</t>
    </r>
  </si>
  <si>
    <t>DARS 1062:2024,Instant (soluble) coffee — Specification,First Edition.Note: This Draft Tanzania Standard was also notified under SPS committee</t>
  </si>
  <si>
    <t>This African Standard specifies requirements, sampling, and test methods for instant (soluble) coffee for human consumption.This standard also applies to decaffeinated instant coffee.</t>
  </si>
  <si>
    <r>
      <rPr>
        <sz val="11"/>
        <rFont val="Calibri"/>
      </rPr>
      <t>https://members.wto.org/crnattachments/2024/TBT/TZA/24_08358_00_e.pdf</t>
    </r>
  </si>
  <si>
    <t>DUS DARS 1023:2024, Hibiscus drink — Specification,  First editionNote: This Draft Uganda Standard was also notified to the SPS Committee.</t>
  </si>
  <si>
    <t>This Draft Uganda Standard specifies requirements and methods of sampling and test for non-alcoholic hibiscus drink intended for direct human consumption.</t>
  </si>
  <si>
    <t>Food preparations, n.e.s. (HS code(s): 210690); Vegetables and derived products (ICS code(s): 67.080.20); Hibiscus drink</t>
  </si>
  <si>
    <t>210690 - Food preparations, n.e.s.</t>
  </si>
  <si>
    <r>
      <rPr>
        <sz val="11"/>
        <rFont val="Calibri"/>
      </rPr>
      <t>https://members.wto.org/crnattachments/2024/TBT/UGA/24_08354_00_e.pdf</t>
    </r>
  </si>
  <si>
    <t>DARS 1823:2024, Liquid coffee — Specification,First Edition.Note: This Draft Tanzania Standard was also notified under SPS committee</t>
  </si>
  <si>
    <t>This  Draft African Standard specifies the requirements, sampling and test methods for liquid coffee intended for human consumption.</t>
  </si>
  <si>
    <r>
      <rPr>
        <sz val="11"/>
        <rFont val="Calibri"/>
      </rPr>
      <t>https://members.wto.org/crnattachments/2024/TBT/TZA/24_08361_00_e.pdf</t>
    </r>
  </si>
  <si>
    <t>DARS 1063:2024,Green coffee beans — Specification,First Edition.Note: This Draft Tanzania Standard was also notified under SPS committee</t>
  </si>
  <si>
    <t>This Draft African Standard specifies requirements, sampling and test methods for green coffee beans. This standard applies to both Arabica (Coffea arabica L.) and Robusta (Coffea canephora) coffee.</t>
  </si>
  <si>
    <r>
      <rPr>
        <sz val="11"/>
        <rFont val="Calibri"/>
      </rPr>
      <t>https://members.wto.org/crnattachments/2024/TBT/TZA/24_08362_00_e.pdf</t>
    </r>
  </si>
  <si>
    <t>DUS DARS 1019:2024, Ginger drink — Specification, First editionNote: This Draft Uganda Standard was also notified to the SPS Committee.</t>
  </si>
  <si>
    <t>This Draft Uganda Standard specifies requirements and methods of sampling and test for non-alcoholic ginger drink intended for direct human consumption._x000D_
Ginger drink that is carbonated or alcoholic is excluded from the scope of this standard.</t>
  </si>
  <si>
    <t>Food preparations, n.e.s. (HS code(s): 210690); Vegetables and derived products (ICS code(s): 67.080.20); Ginger drink</t>
  </si>
  <si>
    <r>
      <rPr>
        <sz val="11"/>
        <rFont val="Calibri"/>
      </rPr>
      <t>https://members.wto.org/crnattachments/2024/TBT/UGA/24_08356_00_e.pdf</t>
    </r>
  </si>
  <si>
    <t>DUS DARS 171:2024, Processed tomato concentrates — Specification, First edition</t>
  </si>
  <si>
    <t>This Draft Uganda Standard specifies requirements, sampling and test methods for processed tomatoconcentrates (paste and puree).Note: This Draft Uganda Standard was also notified to the SPS Committee.</t>
  </si>
  <si>
    <t>Tomatoes, prepared or preserved otherwise than by vinegar or acetic acid (excl. whole or in pieces) (HS code(s): 200290); Vegetables and derived products (ICS code(s): 67.080.20); Processed tomato concentrates</t>
  </si>
  <si>
    <t>200290 - Tomatoes, prepared or preserved otherwise than by vinegar or acetic acid (excl. whole or in pieces)</t>
  </si>
  <si>
    <r>
      <rPr>
        <sz val="11"/>
        <rFont val="Calibri"/>
      </rPr>
      <t>https://members.wto.org/crnattachments/2024/TBT/UGA/24_08341_00_e.pdf</t>
    </r>
  </si>
  <si>
    <t>Renewable Fuel Standard (RFS) Program: Partial Waiver of 2024 
Cellulosic Biofuel Volume Requirement and Extension of 2024 Compliance 
Deadline</t>
  </si>
  <si>
    <t>Proposed rule - The Environmental Protection Agency (EPA) is proposing to partially waive the 2024 cellulosic biofuel volume requirement and revise the associated percentage standard under the Renewable Fuel Standard (RFS) program due to a shortfall in cellulosic biofuel production. As a result of this proposed change, this action also proposes to extend the RFS compliance reporting deadline for the 2024 compliance year. This action also proposes several minor revisions related to the biogas provisions of the RFS program.EPA will hold a virtual public hearing on 20 December 2024. Please see https://www.epa.gov/renewable-fuel-standard-program/proposed-partial-waiver-2024-cellulosic-biofuel-volume-requirement for additional information on the public hearing.</t>
  </si>
  <si>
    <t>Cellulosic biofuel production; Environmental protection (ICS code(s): 13.020); Biofuels (ICS code(s): 75.160.40)</t>
  </si>
  <si>
    <t>Prevention of deceptive practices and consumer protection (TBT); Protection of the environment (TBT)</t>
  </si>
  <si>
    <r>
      <rPr>
        <sz val="11"/>
        <rFont val="Calibri"/>
      </rPr>
      <t>https://members.wto.org/crnattachments/2024/TBT/USA/24_08349_00_e.pdf</t>
    </r>
  </si>
  <si>
    <t>DUS DARS 2113: 2024, Dried vegetables and herbs for food use — Specification, First editionNote: This Draft Uganda Standard was also notified to the SPS Committee.</t>
  </si>
  <si>
    <t>This Draft Uganda Standard specifies requirements and methods of sampling and test for dried vegetables and herbs for food use, offered for direct consumption or further processing, including for catering purposes or for repackaging, if required. This standard does not apply to vegetables powder/flour and herbs for which specific standards have been declared.</t>
  </si>
  <si>
    <t>Dried vegetables and mixtures of vegetables, whole, cut, sliced, broken or in powder, but not further prepared (excl. onions, mushrooms and truffles, not mixed) (HS code(s): 071290); Vegetables and derived products (ICS code(s): 67.080.20); Dried herbs</t>
  </si>
  <si>
    <t>071290 - Dried vegetables and mixtures of vegetables, whole, cut, sliced, broken or in powder, but not further prepared (excl. onions, mushrooms and truffles, not mixed)</t>
  </si>
  <si>
    <r>
      <rPr>
        <sz val="11"/>
        <rFont val="Calibri"/>
      </rPr>
      <t>https://members.wto.org/crnattachments/2024/TBT/UGA/24_08353_00_e.pdf</t>
    </r>
  </si>
  <si>
    <t> DARS 1066:2024,Herbal and fruit infusions — Specification,First Edition.Note: This Draft Tanzania Standard was also notified under SPS committee</t>
  </si>
  <si>
    <t>This draft African Standard specifies requirements, sampling and test methods for herbal and fruit infusions intended for human consumption. Any use for medicinal purposes is not within the scope of this standard.</t>
  </si>
  <si>
    <r>
      <rPr>
        <sz val="11"/>
        <rFont val="Calibri"/>
      </rPr>
      <t>https://members.wto.org/crnattachments/2024/TBT/TZA/24_08363_00_e.pdf</t>
    </r>
  </si>
  <si>
    <t>DARS 1814:2024,Roasted coffee beans and roasted ground coffee — Specification, First Edition.Note: This Draft Tanzania Standard was also notified under SPS committee</t>
  </si>
  <si>
    <t>This Draft African Standard specifies the requirements, sampling and test methods for roasted coffee beans and roasted ground coffee intended for human consumption.  This standard also applies to decaffeinated roasted ground coffee. </t>
  </si>
  <si>
    <t>COFFEE, TEA, MATÉ AND SPICES (HS code(s): 09); Coffee and coffee substitutes (ICS code(s): 67.140.20)</t>
  </si>
  <si>
    <t>09 - COFFEE, TEA, MATÉ AND SPICES</t>
  </si>
  <si>
    <r>
      <rPr>
        <sz val="11"/>
        <rFont val="Calibri"/>
      </rPr>
      <t>https://members.wto.org/crnattachments/2024/TBT/TZA/24_08357_00_e.pdf</t>
    </r>
  </si>
  <si>
    <t>Philippines</t>
  </si>
  <si>
    <t>Requirements for the Establishment and Operation of Medical Magnetic Resonance Imaging (MRI) Facilities in the Philippines</t>
  </si>
  <si>
    <t>FDA aims to supplement the provisions of DOH AO No. No. 2020-0035 to regulate the establishment and operation of Magnetic Resonance Imaging facilities through the issuance of an authorization to ensure utmost safety of patients, workers, and the public and to adopt international standards of MRI Safety.</t>
  </si>
  <si>
    <t>Magnetic resonance imaging apparatus (HS code(s): 901813)</t>
  </si>
  <si>
    <t>901813 - Magnetic resonance imaging apparatus</t>
  </si>
  <si>
    <t>11.040.55 - Diagnostic equipment</t>
  </si>
  <si>
    <r>
      <rPr>
        <sz val="11"/>
        <rFont val="Calibri"/>
      </rPr>
      <t>https://members.wto.org/crnattachments/2024/TBT/PHL/24_08339_00_e.pdf</t>
    </r>
  </si>
  <si>
    <t>Indonesia</t>
  </si>
  <si>
    <t>Regulation of the Indonesian Food and Drug Authority Number 16 Year 2024 on Contamination Limits in Cosmetics</t>
  </si>
  <si>
    <t>This regulation is a revised version of the Indonesian FDA Regulation Number 12 Year 2019 on Contamination in Cosmetics. Once this new regulation is enacted, the previous regulation (Regulation of the Indonesian FDA Number 12 Year 2019 on Contamination in Cosmetics) will be revoked.This regulation sets out general provisions, requirements, contamination limits, tests, sanctions, and an appendix containing contamination limits.The appendix contains as follows:microbial contamination limitsheavy metal contamination limitschemical contamination limits</t>
  </si>
  <si>
    <t>Cosmetics</t>
  </si>
  <si>
    <t>71.100.70 - Cosmetics. Toiletries</t>
  </si>
  <si>
    <r>
      <rPr>
        <sz val="11"/>
        <rFont val="Calibri"/>
      </rPr>
      <t>https://members.wto.org/crnattachments/2024/TBT/IDN/24_08244_00_x.pdf</t>
    </r>
  </si>
  <si>
    <t>Draft resolution 1293, 28 November 2024</t>
  </si>
  <si>
    <t>This Draft Resolution proposes the review of the "List of simplified market registration herbal medicines" and the "List of simplified market registration traditional herbal products".</t>
  </si>
  <si>
    <t>Medicaments (ICS code(s): 11.120.10)</t>
  </si>
  <si>
    <t>2909 - Ethers, ether-alcohols, ether-phenols, ether-alcohol-phenols, alcohol peroxides, ether peroxides, acetal and hemiacetal peroxides, ketone peroxides, whether or not chemically defined, and their halogenated, sulphonated, nitrated or nitrosated derivatives</t>
  </si>
  <si>
    <t>11.120.10 - Medicaments</t>
  </si>
  <si>
    <r>
      <rPr>
        <sz val="11"/>
        <rFont val="Calibri"/>
      </rPr>
      <t>https://members.wto.org/crnattachments/2024/TBT/BRA/24_08252_00_x.pdf</t>
    </r>
  </si>
  <si>
    <t>Belize</t>
  </si>
  <si>
    <t>DRAFT BELIZE STANDARD SPECIFICATION FOR ENERGY LABELLING AND REQUIREMENTS FOR REFRIGERATING EQUIPMENT</t>
  </si>
  <si>
    <t>This standard establishes the minimum energy performance standards (MEPs) for refrigerating appliances and relevant test method to specify the energy label.  It also specifies the energy label requirements.  This standard is intended to improve the energy performance for refrigerators. The application of the standard is expected to improve energy efficiency in Belize through the availability, selection and usage of more energy efficient refrigerators. The information given on the energy label provides consumers with information for consideration when making a purchasing decision. The requirements of this standard are expected to drive manufacturers, importers and retailers to provide more energy efficient refrigerator options to consumers as they compete to offer better value for money and accelerate the market place transition to more energy efficient refrigerators. Ultimately, all refrigerating appliances intended for household use will be required to be registered under Belize's Energy Efficiency Labelling Scheme (EELS) prior to retail sale.</t>
  </si>
  <si>
    <t>- Refrigerators, household type: (HS code(s): 84182) ICS 27.200</t>
  </si>
  <si>
    <t>84182 - - Refrigerators, household type:</t>
  </si>
  <si>
    <t>27.200 - Refrigerating technology</t>
  </si>
  <si>
    <t>Consumer information, labelling (TBT); Prevention of deceptive practices and consumer protection (TBT); Protection of the environment (TBT)</t>
  </si>
  <si>
    <r>
      <rPr>
        <sz val="11"/>
        <rFont val="Calibri"/>
      </rPr>
      <t>https://bbs.gov.bz/standards-for-comments/</t>
    </r>
  </si>
  <si>
    <t>Summary of Proposed the Partial Amendment of "Safety Regulations of Road Vehicles", etc.</t>
  </si>
  <si>
    <t>(1) Amend to establish appropriate safety requirements to small electric-powered motorized bicycles including electric mopeds and create an environment where they can be used safely. (2) Amend to apply the requirements regarding the limitation on maximum power to new “first-class motorized bicycles”, or motorized bicycles which have an internal combustion engine whose displacement is more than 0.050 liter and equal to or less than 0.125 liter and whose maximum power is equal to or less than 4.0 kilowatts. (3) Amend to allow the large-sized and small-sized special motor vehicles to install the “Automated Driving System”.</t>
  </si>
  <si>
    <t>Ships' derricks; cranes, incl. cable cranes (excl. wheel-mounted cranes and vehicle cranes for railways); mobile lifting frames, straddle carriers and works trucks fitted with a crane (HS code(s): 8426); Fork-lift trucks; other works trucks fitted with lifting or handling equipment (excl. straddle carriers and works trucks fitted with a crane) (HS code(s): 8427); Self-propelled bulldozers, angledozers, graders, levellers, scrapers, mechanical shovels, excavators, shovel loaders, tamping machines and roadrollers (HS code(s): 8429); Moving, grading, levelling, scraping, excavating, tamping, compacting, extracting or boring machinery, for earth, minerals or ores; pile-drivers and pile-extractors; snowploughs and snowblowers (excl. those mounted on railway wagons, motor vehicle chassis or lorries, self-propelled machinery of heading 8429, lifting, handling, loading or unloading machinery of heading 8425 to 8428 and hand-operated tools) (HS code(s): 8430); Agricultural, horticultural or forestry machinery for soil preparation or cultivation (excl. sprayers and dusters); lawn or sports-ground rollers; parts thereof (HS code(s): 8432); Harvesting or threshing machinery, incl. straw or fodder balers; grass or hay mowers; machines for cleaning, sorting or grading eggs, fruit or other agricultural produce; parts thereof (other than machines for cleaning, sorting or grading seed, grain or dried leguminous vegetables of heading 8437) (HS code(s): 8433); Tractors (other than tractors of heading 8709) (HS code(s): 8701); Works trucks, self-propelled, not fitted with lifting or handling equipment, of the type used in factories, warehouses, dock areas or airports for short distance transport of goods; tractors of the type used on railway station platforms; parts of the foregoing vehicles, n.e.s. (HS code(s): 8709); Motorcycles, incl. mopeds, and cycles fitted with an auxiliary motor, with or without side-cars; side-cars (HS code(s): 8711)</t>
  </si>
  <si>
    <t>8426 - Ships' derricks; cranes, incl. cable cranes (excl. wheel-mounted cranes and vehicle cranes for railways); mobile lifting frames, straddle carriers and works trucks fitted with a crane; 8427 - Fork-lift trucks; other works trucks fitted with lifting or handling equipment (excl. straddle carriers and works trucks fitted with a crane); 8429 - Self-propelled bulldozers, angledozers, graders, levellers, scrapers, mechanical shovels, excavators, shovel loaders, tamping machines and roadrollers; 8430 - Moving, grading, levelling, scraping, excavating, tamping, compacting, extracting or boring machinery, for earth, minerals or ores; pile-drivers and pile-extractors; snowploughs and snowblowers (excl. those mounted on railway wagons, motor vehicle chassis or lorries, self-propelled machinery of heading 8429, lifting, handling, loading or unloading machinery of heading 8425 to 8428 and hand-operated tools); 8432 - Agricultural, horticultural or forestry machinery for soil preparation or cultivation (excl. sprayers and dusters); lawn or sports-ground rollers; parts thereof; 8433 - Harvesting or threshing machinery, incl. straw or fodder balers; grass or hay mowers; machines for cleaning, sorting or grading eggs, fruit or other agricultural produce; parts thereof (other than machines for cleaning, sorting or grading seed, grain or dried leguminous vegetables of heading 8437); 8701 - Tractors (other than tractors of heading 8709); 8709 - Works trucks, self-propelled, not fitted with lifting or handling equipment, of the type used in factories, warehouses, dock areas or airports for short distance transport of goods; tractors of the type used on railway station platforms; parts of the foregoing vehicles, n.e.s.; 8711 - Motorcycles, incl. mopeds, and cycles fitted with an auxiliary motor, with or without side-cars; side-cars</t>
  </si>
  <si>
    <t>43.020 - Road vehicles in general; 43.140 - Motorcycles and mopeds; 43.160 - Special purpose vehicles; 53.100 - Earth-moving machinery; 65.060.10 - Agricultural tractors and trailed vehicles</t>
  </si>
  <si>
    <r>
      <rPr>
        <sz val="11"/>
        <rFont val="Calibri"/>
      </rPr>
      <t>https://members.wto.org/crnattachments/2024/TBT/JPN/24_08249_00_e.pdf</t>
    </r>
  </si>
  <si>
    <t>Chile</t>
  </si>
  <si>
    <t>Reconoce informes de examen de distinción, homogeneidad y estabilidad emitidos por la oficina comunitaria de variedades vegetales (Recognition of distinctness, uniformity and stability test reports issued by the Community Plant Variety Office) (3 pages, in Spanish)</t>
  </si>
  <si>
    <t>The notified text allows varieties for which an application has already been made and which have already been examined at the Community Plant Variety Office (CPVO), with a positive result, to be recognized on the basis of the distinctness, uniformity and stability (DUS) report issued by the CPVO, for the granting of a plant breeders' rights certificate in Chile. This will allow for a procedure that is more efficient in terms of the use of Agriculture and Livestock Service resources, meaning that plant breeders will be able to obtain a certificate in less time. Further details can be found in the document attached to this notification.</t>
  </si>
  <si>
    <t>Seeds</t>
  </si>
  <si>
    <t>65.020.20 - Plant growing</t>
  </si>
  <si>
    <t>Protection of human health or safety (TBT); Protection of animal or plant life or health (TBT); Protection of the environment (TBT)</t>
  </si>
  <si>
    <t>Plant health</t>
  </si>
  <si>
    <r>
      <rPr>
        <sz val="11"/>
        <rFont val="Calibri"/>
      </rPr>
      <t>https://members.wto.org/crnattachments/2024/TBT/CHL/24_08248_00_s.pdf</t>
    </r>
  </si>
  <si>
    <t> DARS 1819:2024,Cocoa press cake — Specification,First Edition.Note: This Draft Tanzania Standard was also notified under SPS committee</t>
  </si>
  <si>
    <t>This Draft African Standard specifies quality and safety requirements, sampling and test methods, packaging and labelling for cocoa press cake for use in the manufacture of cocoa and chocolate products intended for human consumption.</t>
  </si>
  <si>
    <t>Cocoa beans, whole or broken, raw or roasted. (HS code(s): 1801); Cocoa (ICS code(s): 67.140.30)</t>
  </si>
  <si>
    <t>1801 - Cocoa beans, whole or broken, raw or roasted.</t>
  </si>
  <si>
    <r>
      <rPr>
        <sz val="11"/>
        <rFont val="Calibri"/>
      </rPr>
      <t>https://members.wto.org/crnattachments/2024/TBT/TZA/24_08247_00_e.pdf</t>
    </r>
  </si>
  <si>
    <t>Regulation of the Indonesian Food and Drug Authority Number 15 Year 2024 on Amendments to the Regulation of the Indonesian Food and Drug Authority Number 32 Year 2022 on Criteria and Procedures for the Registration of Health Supplement</t>
  </si>
  <si>
    <t>This regulation specifically amend maximum limit for Selenium in Health Supplements for Pregnant and Breastfeeding Mothers from 60 mcg/day to 65 mcg/day (in elemental form). </t>
  </si>
  <si>
    <t>Health Supplements</t>
  </si>
  <si>
    <t>11.120 - Pharmaceutics</t>
  </si>
  <si>
    <r>
      <rPr>
        <sz val="11"/>
        <rFont val="Calibri"/>
      </rPr>
      <t>https://members.wto.org/crnattachments/2024/TBT/IDN/24_08245_00_x.pdf</t>
    </r>
  </si>
  <si>
    <t>SDA/MAPA Ordinance No. 1.204, 28 November 2024.</t>
  </si>
  <si>
    <t>Establishes procedures for the registration, control and inspection of establishments for the collection and processing of embryos of domestic animals.The following are revoked:I - Normative Instruction No. 55, 27 September 2006, published in the Official Gazette of the Union No. 191, Section 1, Page 22 on 4 October 2006; andII - Normative Instruction No. 57, 27 September 2006, published in the Official Gazette of the Union No. 191, Section 1, Page 26 on 4 October 2006.</t>
  </si>
  <si>
    <t>Animal embryos (HS code(s): 05119910)</t>
  </si>
  <si>
    <t>051199 - Products of animal origin, n.e.s., dead animals, unfit for human consumption (excl. fish, crustaceans, molluscs or other aquatic invertebrates)</t>
  </si>
  <si>
    <t>65.020.30 - Animal husbandry and breeding</t>
  </si>
  <si>
    <t>Protection of animal or plant life or health (TBT); Quality requirements (TBT); Other (TBT)</t>
  </si>
  <si>
    <t>Animal health</t>
  </si>
  <si>
    <r>
      <rPr>
        <sz val="11"/>
        <rFont val="Calibri"/>
      </rPr>
      <t>https://www.in.gov.br/web/dou/-/portaria-sda/mapa-n-1.204-de-28-de-novembro-de-2024-598849527</t>
    </r>
  </si>
  <si>
    <t>DRAFT BELIZE STANDARD SPECIFICATION FOR ENERGY LABELLING AND REQUIREMENTS FOR AIR CONDITIONERS</t>
  </si>
  <si>
    <t xml:space="preserve">This document specifies the energy labelling requirements and the Minimum Energy Performance (MEPS) requirements for non-ducted air-conditioners, single-package or split-system, with only one interior unit, through parameters namely for Energy efficiency ratio (EER); and Coefficiency of Peformance (COP). This standard is intended to improve the energy performance for air conditioners. The application of the standard is expected to improve energy efficiency in Belize through the availability, selection and usage of more energy efficient air conditioners. The information given on the energy label provides consumers with information for consideration when making a purchasing decision. The requirements of this standard are expected to drive manufacturers, importers and retailers to provide more energy efficient refrigerator options to consumers as they compete to offer better value for money and accelerate the market place transition to more energy efficient air conditioners. Ultimately, all ACs intended for household use will need to be registered through Belize's Energy Efficiency Labelling Scheme which becomes mandatory when these standards are established as compulsory._x000D_
</t>
  </si>
  <si>
    <t>Air conditioning machines designed to be fixed to a window, wall, ceiling or floor, self-contained or "split-system" (HS code(s): 841510);  ICS 23.120</t>
  </si>
  <si>
    <t>841510 - Air conditioning machines designed to be fixed to a window, wall, ceiling or floor, self-contained or "split-system"</t>
  </si>
  <si>
    <t>23.120 - Ventilators. Fans. Air-conditioners</t>
  </si>
  <si>
    <t>Draft resolution 1294, 28 November 2024</t>
  </si>
  <si>
    <t>This Draft Resolution contains provisions on the classification in the priority category of petitions for market registration, post-market registration and prior approval in clinical research of medicines</t>
  </si>
  <si>
    <r>
      <rPr>
        <sz val="11"/>
        <rFont val="Calibri"/>
      </rPr>
      <t>https://members.wto.org/crnattachments/2024/TBT/BRA/24_08251_00_x.pdf</t>
    </r>
  </si>
  <si>
    <t>New Zealand</t>
  </si>
  <si>
    <t>Discussion document: New Zealand’s Legal Harvest Assurance System:Consultation on operational detail for the legal harvest assurance system </t>
  </si>
  <si>
    <t>As per notification G/TBT/N/NZL/113, the New Zealand Government is establishing a new regulatory system to provide legal harvest assurance for the forestry and wood-processing sector. The Forest (Legal Harvest Assurance) Amendment Act 2023 was passed in May 2023 and is to come into force by no later than 1 August 2027. The government is now consulting on regulatory proposals to give effect to the legal harvest assurance system when it comes into force. These regulatory proposals include:specifying the relevant harvest laws in New Zealand for the purposes of the definition of “legally harvested”refining the scope of timber and timber products for legal harvestobligations and requirements for the people, organisations and entities regulated under the system, including exemptions and exceptionsdue diligence system requirementsapplying for exporter statementsinformation to be displayed on the public registers for registered people and recognised people.</t>
  </si>
  <si>
    <t>4401 (Fuel wood in logs),4402 (Wood Charcoal),4403 (Wood in the rough),4407 (Wood sawn or chipped lengthwise),4408 (Sheets for veneering),4409 (Wood, Tongued, Grooved, Moulded Etc, Coniferous),4410 (Particle board), 4411 (Fibreboard of wood),4412 (Plywood),4414 (Wooden frames),4416 (Casks, barrels, vats, tubs),4418 (Builders' joinery), 4419 (Tableware and Kitchenware, Of Wood),4420 (Wood Marquetry and Inlaid Wood; Cases), 4421 (Miscellaneous wood items).4602 (Basketwork, wickerwork)4703 (Chemical wood pulp, soda or sulphate),4705 (Mechanical or chemical wood pulp)4801 (Newsprint),4802 (Uncoated paper and paperboard),4803 (Toilet or facial tissue),4804 (Uncoated kraft paper and paperboard),4805 (Other uncoated paper and paperboard),4806 (Vegetable/parchment/tracing papers),4810 (Coated paper and paperboard),4811 (Paper products coated/surfaced),4813 (Cigarette paper),4818 (Toilet paper and similar paper),4819 (Cartons, boxes),4820 (Paper booklets),4821 (Paper labels),4823 (Other paper),4901 (Printed books, brochures, leaflets and similar),4902 (Newspapers, journals, and periodicals),4909 (Printed or illustrated postcards; printed cards bearing personal greetings),4911 (Other printed matter, including printed pictures and photographs),8903 (Yachts and other vessels for pleasure or sports; rowing boats and canoes),9401 (Seats w Wooden Frames)9403 (Wooden Furniture, Except Seats),9406 (Prefabricated buildings),9504 (Video game consoles and machines, table or parlour games, including pintables, billiards, special tables for casino games and automatic bowling equipment, amusement machines operated by coins, banknotes, bank cards, tokens or by any other means of payment.).</t>
  </si>
  <si>
    <t>4401 - Fuel wood, in logs, billets, twigs, faggots or similar forms; wood in chips or particles; sawdust and wood waste and scrap, whether or not agglomerated in logs, briquettes, pellets or similar forms; 4806 - Vegetable parchment, greaseproof papers, tracing papers and glassine and other glazed transparent or translucent papers, in rolls of a width &gt; 36 cm or in square or rectangular sheets with one side &gt; 36 cm and the other side &gt; 15 cm in the unfolded state; 4810 - Paper and paperboard, coated on one or both sides with kaolin "China clay" or other inorganic substances, with or without a binder, and with no other coating, whether or not surface-coloured, surface-decorated or printed, in rolls or in square or rectangular sheets, of any size (excl. all other coated papers and paperboards); 4811 - Paper, paperboard, cellulose wadding and webs of cellulose fibres, coated, impregnated, covered, surface-coloured, surface-decorated or printed, in rolls or in square or rectangular sheets, of any size (excl. goods of heading 4803, 4809 and 4810); 4818 - Toilet paper and similar paper, cellulose wadding or webs of cellulose fibres, of a kind used for household or sanitary purposes, in rolls of a width &lt;= 36 cm, or cut to size or shape; handkerchiefs, cleansing tissues, towels, tablecloths, serviettes, bedsheets and similar household, sanitary or hospital articles, articles of apparel and clothing accessories, of paper pulp, paper, cellulose wadding or webs of cellulose fibres; 4819 - Cartons, boxes, cases, bags and other packing containers, of paper, paperboard, cellulose wadding or webs of cellulose fibres, n.e.s.; box files, letter trays, and similar articles, of paperboard of a kind used in offices, shops or the like; 4820 - Registers, account books, notebooks, order books, receipt books, letter pads, memorandum pads, diaries and similar articles, exercise books, blotting pads, binders, folders, file covers, manifold business forms, interleaved carbon sets and other articles of stationery, of paper or paperboard; albums for samples or for collections and book covers, of paper and paperboard; 4821 - Paper or paperboard labels of all kinds, whether or not printed; 4823 - Paper, paperboard, cellulose wadding and webs of cellulose fibres, in strips or rolls of a width &lt;= 36 cm, in rectangular or square sheets of which no side &gt; 36 cm in the unfolded state, or cut to shape other than rectangular or square, and articles of paper pulp, paper, paperboard, cellulose wadding or webs or cellulose fibres, n.e.s.; 4813 - Cigarette paper, whether or not cut to size or in the form of booklets or tubes; 4901 - Printed books, brochures and similar printed matter, whether or not in single sheets (excl. periodicals and publications which are essentially devoted to advertising); 4902 - Newspapers, journals and periodicals, whether or not illustrated or containing advertising material; 4909 - Printed or illustrated postcards; printed cards bearing personal greetings, messages or announcements, whether or not illustrated, with or without envelopes or trimmings.; 4911 - Printed matter, incl. printed pictures and photographs, n.e.s.; 8903 - Yachts and other vessels for pleasure or sports; rowing boats and canoes; 9401 - Seats, whether or not convertible into beds, and parts thereof, n.e.s. (excl. medical, surgical, dental or veterinary of heading 9402); 9403 - Furniture and parts thereof, n.e.s. (excl. seats and medical, surgical, dental or veterinary furniture); 9406 - Prefabricated buildings, whether or not complete or already assembled; 4805 - Other paper and paperboard, uncoated, in rolls of a width &gt; 36 cm or in square or rectangular sheets with one side &gt; 36 cm and the other side &gt; 15 cm in the unfolded state, not worked other than as specified in Note 3 to this chapter, n.e.s.; 9504 - Video game consoles and machines, table or parlour games, incl. pintables, billiards, special tables for casino games and automatic bowling equipment, amusement machines operated by coins, banknotes, bank cards, tokens or by any other means of payment; 4804 - Uncoated kraft paper and paperboard, in rolls of a width &gt; 36 cm or in square or rectangular sheets with one side &gt; 36 cm and the other side &gt; 15 cm in the unfolded state (excl. goods of heading 4802 or 4803); 4802 - Uncoated paper and paperboard, of a kind used for writing, printing or other graphic purposes, and non-perforated punchcards and punch-tape paper, in rolls or in square or rectangular sheets, of any size, and handmade paper and paperboard (excl. newsprint of heading 4801 and paper of heading 4803); 4402 - Wood charcoal, incl. shell or nut charcoal, whether or not agglomerated (excl. wood charcoal used as a medicament, charcoal mixed with incense, activated charcoal and charcoal in the form of crayons); 4403 - Wood in the rough, whether or not stripped of bark or sapwood, or roughly squared (excl. rough-cut wood for walking sticks, umbrellas, tool shafts and the like; wood in the form of railway sleepers; wood cut into boards or beams, etc.); 4407 - Wood sawn or chipped lengthwise, sliced or peeled, whether or not planed, sanded or end-jointed, of a thickness of &gt; 6 mm; 4408 - Sheets for veneering, incl. those obtained by slicing laminated wood, for plywood or for other similar laminated wood and other wood, sawn lengthwise, sliced or peeled, whether or not planed, sanded, spliced or end-jointed, of a thickness of &lt;= 6 mm; 4409 - Wood, incl. strips and friezes for parquet flooring, not assembled, continuously shaped "tongued, grooved, rebated, chamfered, V-jointed beaded, moulded, rounded or the like" along any of its edges, ends or faces, whether or not planed, sanded or end-jointed; 4410 - Particle board, oriented strand board "OSB" and similar board "e.g. waferboard" of wood or other ligneous materials, whether or not agglomerated with resins or other organic binding substances (excl. fibreboard, veneered particle board, cellular wood panels and board of ligneous materials agglomerated with cement, plaster or other mineral bonding agents); 4411 - Fibreboard of wood or other ligneous materials, whether or not agglomerated with resins or other organic bonding agents (excl. particle board, whether or not bonded with one or more sheets of fibreboard; laminated wood with a layer of plywood; composite panels with outer layers of fibreboard; paperboard; furniture components identifiable as such); 4412 - Plywood, veneered panel and similar laminated wood (excl. sheets of compressed wood, cellular wood panels, parquet panels or sheets, inlaid wood and sheets identifiable as furniture components); 4414 - Wooden frames for paintings, photographs, mirrors or similar objects; 4416 - Casks, barrels, vats, tubs and other coopers' products and parts thereof, of wood, including staves.; 4418 - Builders' joinery and carpentry, of wood, incl. cellular wood panels, assembled flooring panels, shingles and shakes, of wood (excl. plywood panelling, blocks, strips and friezes for parquet flooring, not assembled, and pre-fabricated buildings); 4419 - Tableware and kitchenware, of wood (excl. interior fittings, ornaments, coopers' products, tableware and kitchenware components of wood, brushes, brooms and hand sieves); 4420 - Wood marquetry and inlaid wood; caskets and cases for jewellery or cutlery, and similar articles, of wood; statuettes and other ornaments, of wood; wooden articles of furniture (excl. furniture, lighting fixtures and parts thereof); 4421 - Other articles of wood, n.e.s.; 4703 - Chemical wood pulp, soda or sulphate (excl. dissolving grades); 4705 - Wood pulp obtained by a combination of mechanical and chemical pulping processes.; 4801 - Newsprint, in rolls or sheets.; 4803 - Toilet or facial tissue stock, towel or napkin stock and similar paper of a kind used for household or sanitary purposes, cellulose wadding and webs of cellulose fibres, whether or not creped, crinkled, embossed, perforated, surface-coloured, surface-decorated or printed, in rolls or sheets.; 4602 - Basketwork, wickerwork and other articles, made directly to shape from plaiting materials or made up from goods of heading 4601, and articles of loofah (excl. wallcoverings of heading 4814; twine, cord and rope; footware and headgear and parts thereof; vehicles and vehicle superstructures; goods of chapter 94, e.g. furniture, lighting fixtures)</t>
  </si>
  <si>
    <t>75.160.10 - Solid fuels; 79.040 - Wood, sawlogs and sawn timber; 79.060 - Wood-based panels; 85.080 - Paper products; 91.060 - Elements of buildings; 97.040 - Kitchen equipment</t>
  </si>
  <si>
    <t>Draft of Egyptian standard ES 1758  " marking pens (14 page(s), in Arabic).</t>
  </si>
  <si>
    <t>This draft of the Egyptian standard ES 1758  which  specifies Water-based and oil-based felt-tip pens, which consist of a container made of plastic, glass, and metal, inside which is an absorbent part saturated with ink, and the pen tip is made of fiber or plastic and is connected to the container. Brush pens are excluded from the group of water-based marker pens. Worth mentioning is that this draft standard is technically identical with JIS S 6037/2021</t>
  </si>
  <si>
    <t>Drawing equipment (ICS code(s): 01.100.40)</t>
  </si>
  <si>
    <t>01.100.40 - Drawing equipment</t>
  </si>
  <si>
    <t>Draft of Egyptian standard  " disposable nursing pad" </t>
  </si>
  <si>
    <t>This draft of Egyptian standard specifies the requirements that must be met in a single-use breast pad to absorb breast fluids during the breastfeeding period.Worth mentioning is that this draft standard complies with the following:- Nordic Swan Ecolabelling of sanitary products version 6.0 /2016 - Regulation (EC) No 1907/2006 - Registration, Evaluation, Authorisation and Restriction of Chemicals (REACH).- Regulation (EC) No 1272/2008 - classification, labelling and packaging of substances and mixtures (CLP).- KS 2796/2018 Disposable nursing pad – Specification. </t>
  </si>
  <si>
    <t>Products of the chemical industry (ICS code(s): 71.100)</t>
  </si>
  <si>
    <t>97.170 - Body care equipment; 71.100 - Products of the chemical industry</t>
  </si>
  <si>
    <t>European Union</t>
  </si>
  <si>
    <t>Draft Commission Implementing Regulation approving formic acid as an existing active substance for use in biocidal products of product-type 6 in accordance with Regulation (EU) No 528/2012 of the European Parliament and of the Council</t>
  </si>
  <si>
    <t>This draft Commission Implementing Regulation approves formic acid as an existing active substance for use in biocidal products of product-type 6. </t>
  </si>
  <si>
    <t>Biocidal products</t>
  </si>
  <si>
    <t>71.100 - Products of the chemical industry</t>
  </si>
  <si>
    <r>
      <rPr>
        <sz val="11"/>
        <rFont val="Calibri"/>
      </rPr>
      <t>https://members.wto.org/crnattachments/2024/TBT/EEC/24_08156_00_e.pdf
https://members.wto.org/crnattachments/2024/TBT/EEC/24_08156_01_e.pdf</t>
    </r>
  </si>
  <si>
    <t>Draft of Egyptian standard" ladies napkins for incontinence " (11 page(s), in Arabic)</t>
  </si>
  <si>
    <t>This draft of the Egyptian standard which specifies the requirements that must be met in feminine pads used for absorbent urinary incontinence.Worth mentioning is that this draft standard complies with with the following : - Commission decision EU 2014/763.- Regulation (EC) No 1907/2006 - Registration, Evaluation.- Regulation (EC) No 1272/2008. - IS 17508/2020.</t>
  </si>
  <si>
    <t>Products of the textile industry (ICS code(s): 59.080); Tissue paper (ICS code(s): 85.080.20)</t>
  </si>
  <si>
    <t>59.080 - Products of the textile industry; 85.080.20 - Tissue paper</t>
  </si>
  <si>
    <t>Asbestos Part 2 Supplemental Evaluation Including Legacy Uses and 
Associated Disposals; Risk Evaluation Under the Toxic Substances 
Control Act (TSCA); Notice of Availability</t>
  </si>
  <si>
    <t xml:space="preserve">Notice of Availability - The Environmental Protection Agency (EPA or Agency) is 
announcing the availability of the final supplemental risk evaluation 
under the under the Toxic Substances Control Act (TSCA) for asbestos 
Part 2: addressing legacy uses and associated disposal. The purpose of 
risk evaluations under TSCA is to determine whether a chemical 
substance presents an unreasonable risk of injury to health or the 
environment, without consideration of costs or non-risk factors, 
including unreasonable risk to potentially exposed or susceptible 
subpopulations identified as relevant to the risk evaluation by EPA, 
under the conditions of use. For the part 2 supplemental risk 
evaluation, the Agency evaluated legacy uses and associated disposals 
of asbestos including chrysotile asbestos, five additional fiber types, 
conditions of use for asbestos-containing talc that are subject to 
TSCA, and Libby asbestos. EPA used the best available science to 
prepare this final supplemental risk evaluation and determined, based 
on the weight of scientific evidence, that asbestos poses unreasonable 
risk to human health. Under TSCA, EPA must initiate risk management 
actions to address the unreasonable risk.&gt;_x000D_
</t>
  </si>
  <si>
    <t>Asbestos; Asbestos (excl. products made from asbestos) (HS code(s): 2524); Environmental protection (ICS code(s): 13.020); Protection against dangerous goods (ICS code(s): 13.300); Production in the chemical industry (ICS code(s): 71.020); Products of the chemical industry (ICS code(s): 71.100)</t>
  </si>
  <si>
    <t>2524 - Asbestos (excl. products made from asbestos)</t>
  </si>
  <si>
    <t>13.020 - Environmental protection; 13.300 - Protection against dangerous goods; 71.020 - Production in the chemical industry; 71.100 - Products of the chemical industry</t>
  </si>
  <si>
    <r>
      <rPr>
        <sz val="11"/>
        <rFont val="Calibri"/>
      </rPr>
      <t>https://members.wto.org/crnattachments/2024/TBT/USA/24_08161_00_e.pdf</t>
    </r>
  </si>
  <si>
    <t>Draft Resolution of the Cabinet of Ministers of Ukraine “Some Issues of Approval of the Design of Vehicles, Their Parts and Equipment”</t>
  </si>
  <si>
    <t>The draft Resolution proposes to adopt the Technical Regulation for the approval of the design of vehicles, their parts and equipment, which will define safety requirements for wheeled vehicles of categories M, N, O, L, new parts and equipment that can be installed and/or used on wheeled vehicles in accordance with the requirements of the Agreement concerning the Adoption of Uniform Technical Prescriptions for Wheeled Vehicles, Equipment and Parts Which Can Be Fitted and/or Be Used on Wheeled Vehicles and the Conditions for Reciprocal Recognition of Approvals Granted on the Basis of These Prescriptions. It will also establish the procedure for circulation and the process for approving vehicle design._x000D_
The draft Resolution also specifies the following provisions:_x000D_
1) the first state registration of wheeled vehicles in Ukraine shall be carried out if there is a certificate of conformity or a certificate of conformity for individual approval, issued in accordance with the Technical Regulation;_x000D_
2) the placing on the market of wheeled vehicles, their parts and equipment that meet the requirements of the Procedure for approval of vehicles design, their parts and equipment, approved by the Order of the Ministry of Infrastructure of Ukraine No. 521 of 17 August 2012 and were put into circulation before the date of entry into force of this Resolution, may not be prohibited or restricted due to non-compliance of vehicles, their parts and equipment with the requirements of the Technical Regulation, approved by this Resolution;3) the circulation of parts and equipment of wheeled vehicles shall be carried out if there is a type certificate or certificate of conformity, issued in accordance with the Technical Regulation;_x000D_
4) a type certificate for a wheeled vehicle or parts and equipment, whose type complies with the requirements set out in the Technical Regulation, shall be issued by organizations designated by the Ministry of Communities and Territories Development of Ukraine, notified in accordance with the Agreement concerning the Adoption of Uniform Technical Prescriptions for Wheeled Vehicles, Equipment and Parts Which Can Be Fitted and/or Be Used on Wheeled Vehicles and the Conditions for Reciprocal Recognition of Approvals Granted on the Basis of These Prescriptions  (hereinafter – authorized bodies);5) a certificate of conformity shall be issued by the manufacturer or its authorized representative - a resident of Ukraine for each wheeled vehicle, the type of which meets the requirements of the Technical Regulation, as confirmed by the type certificate of the wheeled vehicle;6) certificates of conformity for individual approval shall be issued by authorized bodies or certification bodies for each new wheeled vehicle or a batch of parts and equipment that comply with the requirements of the Technical Regulation, but whose type compliance is not confirmed by the type certificate of the wheeled vehicle, as well as for a wheeled vehicle that has been used and is subject to first state registration or has been modified;7) authorized bodies and certification bodies designated  by the Ministry of Communities and Territories Development,  prior to the entry into force of this Resolution, shall continue their conformity assessment activities in accordance with the Technical Regulation.</t>
  </si>
  <si>
    <t>Wheeled vehicles of categories M, N, O, L, new parts and equipment that can be installed and/or used on wheeled vehicles</t>
  </si>
  <si>
    <t>43.020 - Road vehicles in general; 43.040 - Road vehicle systems</t>
  </si>
  <si>
    <t>Protection of human health or safety (TBT); Quality requirements (TBT); Harmonization (TBT)</t>
  </si>
  <si>
    <r>
      <rPr>
        <sz val="11"/>
        <rFont val="Calibri"/>
      </rPr>
      <t>https://members.wto.org/crnattachments/2024/TBT/UKR/24_08148_00_x.pdf
https://members.wto.org/crnattachments/2024/TBT/UKR/24_08148_01_x.pdf
https://members.wto.org/crnattachments/2024/TBT/UKR/24_08148_02_x.pdf
https://members.wto.org/crnattachments/2024/TBT/UKR/24_08148_03_x.pdf
https://members.wto.org/crnattachments/2024/TBT/UKR/24_08148_04_x.pdf
https://members.wto.org/crnattachments/2024/TBT/UKR/24_08148_05_x.pdf
https://members.wto.org/crnattachments/2024/TBT/UKR/24_08148_06_x.pdf
https://members.wto.org/crnattachments/2024/TBT/UKR/24_08148_07_x.pdf
https://members.wto.org/crnattachments/2024/TBT/UKR/24_08148_08_x.pdf
https://members.wto.org/crnattachments/2024/TBT/UKR/24_08148_09_x.pdf
https://members.wto.org/crnattachments/2024/TBT/UKR/24_08148_10_x.pdf
https://members.wto.org/crnattachments/2024/TBT/UKR/24_08148_11_x.pdf
https://members.wto.org/crnattachments/2024/TBT/UKR/24_08148_12_x.pdf
https://members.wto.org/crnattachments/2024/TBT/UKR/24_08148_13_x.pdf
https://members.wto.org/crnattachments/2024/TBT/UKR/24_08148_14_x.pdf</t>
    </r>
  </si>
  <si>
    <t>Draft of Egyptian standard ES 1895 " white medicinal oils ( paraffin oils )" </t>
  </si>
  <si>
    <t>ThisDraft of Egyptian standard ES 1895 which  specifies advertisements for medical white minerals, which are used for pharmaceutical and cosmetic purposes, as well as for lubricating entities used in the food and rice whitening industries, and other industries that require the use of mineral oil of a high degree of purity.Worth mentioning is that this draft standard is technically identical with modification  shown in annex A of the standard with the United States pharmacopeia (USP)(2021)</t>
  </si>
  <si>
    <t>Gaseous fuels (ICS code(s): 75.160.30)</t>
  </si>
  <si>
    <t>75.160.30 - Gaseous fuels</t>
  </si>
  <si>
    <t>Significant New Use Rules on Certain Chemical Substances (24-2.5e)</t>
  </si>
  <si>
    <t xml:space="preserve">Proposed rule - EPA is proposing significant new use rules (SNURs) under the 
Toxic Substances Control Act (TSCA) for certain chemical substances 
that were the subject of premanufacture notices (PMNs) and are also 
subject to an Order issued by EPA pursuant to TSCA. The SNURs require 
persons who intend to manufacture (defined by statute to include 
import) or process any of these chemical substances for an activity 
that is proposed as a significant new use by this rulemaking to notify 
EPA at least 90 days before commencing that activity. The required 
notification initiates EPA's evaluation of the conditions of that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determination.&gt;_x000D_
</t>
  </si>
  <si>
    <t>Chemical substances; Environmental protection (ICS code(s): 13.020); Production in the chemical industry (ICS code(s): 71.020); Products of the chemical industry (ICS code(s): 71.100)</t>
  </si>
  <si>
    <r>
      <rPr>
        <sz val="11"/>
        <rFont val="Calibri"/>
      </rPr>
      <t>https://members.wto.org/crnattachments/2024/TBT/USA/24_08146_00_e.pdf</t>
    </r>
  </si>
  <si>
    <t>Draft of Egyptian standard " wet wipes for cleaning and/or disinfecting surfaces</t>
  </si>
  <si>
    <t>This draft of Egyptian standard which specifies The requirements that must be met in wet wipes used for cleaning and/or disinfection of domestic and non-domestic surfaces and public places.This standard does not apply to wipes impregnated with insecticides for the purpose of repelling insects.Worth mentioning is that this draft standard complies with the following :Regulation(EC) no 648/2004.Regulation(EC) no 1907/2006.Regulation(EC) no 1272/2008.OEKO - TEX STANDARD 100.ES 4106.ES 6910.</t>
  </si>
  <si>
    <t>Draft Order of the Ministry of Agrarian Policy and Food of Ukraine “On Approval of the Requirements for Olive Oils and Establishment of Rules on Conformity Checks of Marketing Standards and Methods of Analysis of the Characteristics of Olive Oil” </t>
  </si>
  <si>
    <t>The draft Order provides for the approval of the Requirements for olive oils and establishment of rules on conformity checks of marketing standards and methods of analysis of the characteristics of olive oil, which set forth rules for certain characteristics of olive oils, requirements for sale to the final consumer (whether in natural form, as blends, or within food products), labelling requirements, rules on conformity checks, record-keeping obligations for market operators engaged in the production or storage of olive oils, rules on methods of analysis for olive oils characteristics, cooperation and assistance between competent authorities regarding conformity checks and packaging.These Requirements are based on Commission Delegated Regulation (EU) 2022/2104 of 29 July 2022 supplementing Regulation (EU) No 1308/2013 of the European Parliament and of the Council as regards marketing standards for olive oil, and repealing Commission Regulation (EEC) No 2568/91 and Commission Implementing Regulation (EU) No 29/2012 and Commission Implementing Regulation (EU) 2022/2105 of 29 July 2022 laying down rules on conformity checks of marketing standards for olive oil and methods of analysis of the characteristics of olive oil.</t>
  </si>
  <si>
    <t>Olive oil and its fractions obtained from the fruit of the olive tree solely by mechanical or other physical means under conditions that do not lead to deterioration of the oil, whether or not refined, but not chemically modified (HS code(s): 1509); Other oils and their fractions, obtained solely from olives, whether or not refined, but not chemically modified, incl. blends of these oils or fractions with oils or fractions of heading 1509 (HS code(s): 1510)</t>
  </si>
  <si>
    <t>1509 - Olive oil and its fractions obtained from the fruit of the olive tree solely by mechanical or other physical means under conditions that do not lead to deterioration of the oil, whether or not refined, but not chemically modified; 1510 - Other oils and their fractions, obtained solely from olives, whether or not refined, but not chemically modified, incl. blends of these oils or fractions with oils or fractions of heading 1509</t>
  </si>
  <si>
    <t>Consumer information, labelling (TBT); Prevention of deceptive practices and consumer protection (TBT); Quality requirements (TBT); Harmonization (TBT)</t>
  </si>
  <si>
    <r>
      <rPr>
        <sz val="11"/>
        <rFont val="Calibri"/>
      </rPr>
      <t>https://members.wto.org/crnattachments/2024/TBT/UKR/24_08132_00_e.pdf
https://members.wto.org/crnattachments/2024/TBT/UKR/24_08132_01_e.pdf
https://members.wto.org/crnattachments/2024/TBT/UKR/24_08132_00_x.pdf
https://members.wto.org/crnattachments/2024/TBT/UKR/24_08132_01_x.pdf
https://members.wto.org/crnattachments/2024/TBT/UKR/24_08132_02_x.pdf
https://members.wto.org/crnattachments/2024/TBT/UKR/24_08132_03_x.pdf
https://members.wto.org/crnattachments/2024/TBT/UKR/24_08132_04_x.pdf
https://members.wto.org/crnattachments/2024/TBT/UKR/24_08132_05_x.pdf
https://members.wto.org/crnattachments/2024/TBT/UKR/24_08132_06_x.pdf
https://members.wto.org/crnattachments/2024/TBT/UKR/24_08132_07_x.pdf
https://members.wto.org/crnattachments/2024/TBT/UKR/24_08132_08_x.pdf</t>
    </r>
  </si>
  <si>
    <t>Dominican Republic</t>
  </si>
  <si>
    <t>RTM 17-1-015 REGLAMENTO TÉCNICO METROLÓGICO - ESFIGMOMANÓMETROS NO INVASIVOS NO AUTOMATIZADOS - REQUISITOS METROLÓGICOS Y TÉCNICOS (Metrological Technical Regulation (RTM) No. 17-1-015 - Non-automated non-invasive sphygmomanometers - Metrological and technical requirements) (20 pages, in Spanish)</t>
  </si>
  <si>
    <t>This document establishes requirements, metrological controls and penalties</t>
  </si>
  <si>
    <t>OPTICAL, PHOTOGRAPHIC, CINEMATOGRAPHIC, MEASURING, CHECKING, PRECISION, MEDICAL OR SURGICAL INSTRUMENTS AND APPARATUS; PARTS AND ACCESSORIES THEREOF (HS code(s): 90); HEALTH CARE TECHNOLOGY (ICS code(s): 11); METROLOGY AND MEASUREMENTS. PHYSICAL PHENOMENA (ICS code(s): 17)</t>
  </si>
  <si>
    <t>90 - OPTICAL, PHOTOGRAPHIC, CINEMATOGRAPHIC, MEASURING, CHECKING, PRECISION, MEDICAL OR SURGICAL INSTRUMENTS AND APPARATUS; PARTS AND ACCESSORIES THEREOF</t>
  </si>
  <si>
    <t>11 - Health care technology; 17 - Metrology and measurement. Physical phenomena</t>
  </si>
  <si>
    <t>Prevention of deceptive practices and consumer protection (TBT); Protection of human health or safety (TBT); Reducing trade barriers and facilitating trade (TBT)</t>
  </si>
  <si>
    <r>
      <rPr>
        <sz val="11"/>
        <rFont val="Calibri"/>
      </rPr>
      <t>https://members.wto.org/crnattachments/2024/TBT/DOM/24_08134_00_s.pdf</t>
    </r>
  </si>
  <si>
    <t>DUS DARS 971:2024, Fresh asparagus — Specification, First edition</t>
  </si>
  <si>
    <t>This Draft Uganda Standard applies to shoots of commercial varieties of asparagus grown from Asparagus officinalis L to be supplied fresh to the consumer Asparagus for industrial processing is excluded. Asparagus shoots is classified into four groups according to colour: (a) white asparagus; (b) violet asparagus, having tips of a colour between pink and violet or purple and part of the shoot white; (c) violet/green asparagus, part of which is of violet and green colouring; (d) green asparagus having tips and most of the shoot green.</t>
  </si>
  <si>
    <t>Fresh or chilled asparagus (HS code(s): 070920); Vegetables and derived products (ICS code(s): 67.080.20)</t>
  </si>
  <si>
    <t>070920 - Fresh or chilled asparagus</t>
  </si>
  <si>
    <r>
      <rPr>
        <sz val="11"/>
        <rFont val="Calibri"/>
      </rPr>
      <t>https://members.wto.org/crnattachments/2024/TBT/UGA/24_08127_00_e.pdf</t>
    </r>
  </si>
  <si>
    <t>DARS 943:2024, Fresh collard greens or broccoli greens — Specification, First edition</t>
  </si>
  <si>
    <t>This Draft Uganda Standard applies to collard greens or broccoli greens, or mixtures of the two which may consist of leaves, or parts of leaves, plants or mixtures of leaves and plants, grown from Brassica oleracea subsp. (var.) botrytis; subgroup cymosa (italica) (broccoli) and Brassica oleracea subsp. (var.) acephala; subgroup laciniata, intended for human consumption.</t>
  </si>
  <si>
    <t>Fresh or chilled cauliflowers and broccoli (HS code(s): 070410); Vegetables and derived products (ICS code(s): 67.080.20)</t>
  </si>
  <si>
    <t>070410 - Fresh or chilled cauliflowers and broccoli</t>
  </si>
  <si>
    <t>Consumer information, labelling (TBT); Protection of human health or safety (TBT); Quality requirements (TBT); Harmonization (TBT); Reducing trade barriers and facilitating trade (TBT)</t>
  </si>
  <si>
    <r>
      <rPr>
        <sz val="11"/>
        <rFont val="Calibri"/>
      </rPr>
      <t>https://members.wto.org/crnattachments/2024/TBT/UGA/24_08130_00_e.pdf</t>
    </r>
  </si>
  <si>
    <t>DUS DARS 931:2024, Fresh onions and shallots — Specifications,  First edition</t>
  </si>
  <si>
    <t>This Draft Uganda Standard applies to onion bulbs of varieties grown from Allium cepa L. Cepa group and shallot bulbs grown from Allium cepa Aggregatum group and grey shallots grown from Allium oschaninii O Fedtsch, to be supplied fresh to the consumer. Green onions and green shallots with full leaves as well as onions and shallots intended for industrial processing are excluded. Onions and shallots may be of the following shapes: round, oval/elongated, long or demi-long. Onions and shallots shall have skin colour characteristics of the variety, including white, purple, cream, pink, red, grey, yellow, or brown.</t>
  </si>
  <si>
    <t>Fresh or chilled onions and shallots (HS code(s): 070310); Vegetables and derived products (ICS code(s): 67.080.20)</t>
  </si>
  <si>
    <t>070310 - Fresh or chilled onions and shallots</t>
  </si>
  <si>
    <r>
      <rPr>
        <sz val="11"/>
        <rFont val="Calibri"/>
      </rPr>
      <t>https://members.wto.org/crnattachments/2024/TBT/UGA/24_08128_00_e.pdf</t>
    </r>
  </si>
  <si>
    <t>National standard of the P.R.C., Limits and measurement methods for emissions from motorcycles and mopeds (CHINA Ⅴ)</t>
  </si>
  <si>
    <t>The standard establishes the limits and measurement methods of exhaust emissions and evaporative emissions from motorcycles and mopeds (CHINA Ⅴ), and the requirements for crankcase pollutant emissions, the durability requirements for pollution control devices and technical requirements for On-Board Diagnostics (OBD) systems._x000D_
The standard also establishes the requirements for type inspection and inspection and determination methods of production conformance and in-service conformity of motorcycles and mopeds.</t>
  </si>
  <si>
    <t>Motorcycles and mopeds (HS code(s): 8711); (ICS code(s): 13.040.50)</t>
  </si>
  <si>
    <t>8711 - Motorcycles, incl. mopeds, and cycles fitted with an auxiliary motor, with or without side-cars; side-cars</t>
  </si>
  <si>
    <t>13.040.50 - Transport exhaust emissions</t>
  </si>
  <si>
    <r>
      <rPr>
        <sz val="11"/>
        <rFont val="Calibri"/>
      </rPr>
      <t>https://members.wto.org/crnattachments/2024/TBT/CHN/24_08131_00_x.pdf</t>
    </r>
  </si>
  <si>
    <t>Costa Rica</t>
  </si>
  <si>
    <t>Evaluación de la conformidad. Declaración de conformidad del proveedor. Requisitos generales (Conformity assessment. Supplier's declaration of conformity. General requirements) (11 pages, in Spanish)</t>
  </si>
  <si>
    <t>The purpose of the notified Decree is to establish general requirements for a supplier's declaration of conformity in cases where the conformity of a product with a technical regulation is achieved through the declaration, as defined by the competent authority, once a risk analysis has been carried out. The supplier's declaration of conformity may be used in conjunction with another model of conformity assessment procedure; each specific technical regulation shall indicate under which conditions the supplier's declaration of conformity may be used. The specific technical regulation may also lay down conditions for the validity of this declaration.</t>
  </si>
  <si>
    <t>N/A</t>
  </si>
  <si>
    <t>Prevention of deceptive practices and consumer protection (TBT)</t>
  </si>
  <si>
    <r>
      <rPr>
        <sz val="11"/>
        <rFont val="Calibri"/>
      </rPr>
      <t>https://members.wto.org/crnattachments/2024/TBT/CRI/24_08110_00_s.pdf</t>
    </r>
  </si>
  <si>
    <t>DUS DARS 886, Fresh pineapples — Specification, First edition</t>
  </si>
  <si>
    <t>This Draft Uganda Standard applies to pineapples of varieties (cultivars) grown from Ananas comosus (L.) Merr. to be supplied fresh to the consumer, pineapples for ornamental use or industrial processing being excluded.</t>
  </si>
  <si>
    <t>Fresh or dried pineapples (HS code(s): 080430); Fruits and derived products (ICS code(s): 67.080.10)</t>
  </si>
  <si>
    <t>080430 - Fresh or dried pineapples</t>
  </si>
  <si>
    <r>
      <rPr>
        <sz val="11"/>
        <rFont val="Calibri"/>
      </rPr>
      <t>https://members.wto.org/crnattachments/2024/TBT/UGA/24_08129_00_e.pdf</t>
    </r>
  </si>
  <si>
    <t>Draft Commission Implementing Regulation approving 2,2-Dibromo-2-cyanoacetamide (DBNPA) as an existing active substance for use in biocidal products of product-type 6 in accordance with Regulation (EU) No 528/2012 of the European Parliament and of the Council</t>
  </si>
  <si>
    <t>This draft Commission Implementing Regulation approves 2,2-Dibromo-2-cyanoacetamide (DBNPA) as an existing active substance for use in biocidal products of product-type 6.The substance meets the exclusion criteria set out in Article 5(1) of the Regulation (EU) No 528/2012, but it fulfils the condition for derogation of Article 5(2)(c) of that Regulation for specific uses.</t>
  </si>
  <si>
    <r>
      <rPr>
        <sz val="11"/>
        <rFont val="Calibri"/>
      </rPr>
      <t>https://members.wto.org/crnattachments/2024/TBT/EEC/24_08107_00_e.pdf
https://members.wto.org/crnattachments/2024/TBT/EEC/24_08107_01_e.pdf</t>
    </r>
  </si>
  <si>
    <t>Chinese Taipei</t>
  </si>
  <si>
    <t>Draft Amendments to the Scope of the Enterprises Responsible for Placing Relevant Recycling Symbols on Goods and Containers, the Size and Placement of the Symbols, and other Requirements</t>
  </si>
  <si>
    <t>The Scope of the Enterprises Responsible for Placing Relevant Recycling Symbols on Goods and Containers, the Size and Placement of the Symbols, and Other Requirements (the "Announcement") was announced on January 9, 2004 and had gone through one round of amendments since. After the amendments to the Scope of the Goods or the Packaging and Container thereof Required to be Recycled, Disposed of, or Treated and the Enterprises Responsible for the Recycling, Disposal and Treatment were announced on May 19, 2023, plastic liners and blisters have been designated as the regulated recyclable waste; in addition, plastic liners and blisters, together with film containers, are now referred to as film packaging materials. In response to such amendments, to align with international regulations on the mandatory use of recycling symbols for plastic packaging materials, and to enable the general public and recycling enterprises to properly identify and recycle plastic film packaging materials, the Announcement is hereby amended to adjust the scope of the enterprises responsible for placing relevant recycling symbols on plastic film packaging materials, and the timing and methods for placing such symbols.</t>
  </si>
  <si>
    <t>Blister packaging; plastic clamshell; plastic insert trays (non-industrial use); disposable plastic containers or boxes (The disposable plastic containers are produced through thermoforming, where plastic sheets are pressed and molded into the desired shape.)</t>
  </si>
  <si>
    <t>55.040 - Packaging materials and accessories</t>
  </si>
  <si>
    <r>
      <rPr>
        <sz val="11"/>
        <rFont val="Calibri"/>
      </rPr>
      <t>https://members.wto.org/crnattachments/2024/TBT/TPKM/24_08120_00_e.pdf
https://members.wto.org/crnattachments/2024/TBT/TPKM/24_08120_00_x.pdf</t>
    </r>
  </si>
  <si>
    <t>Draft resolution 1291, 28 November 2024</t>
  </si>
  <si>
    <t>This Draft Resolution contains provisions on prohibitions and restrictions applicable to the composition of herbal medicines</t>
  </si>
  <si>
    <t>Pharmaceutics (ICS code(s): 11.120)</t>
  </si>
  <si>
    <r>
      <rPr>
        <sz val="11"/>
        <rFont val="Calibri"/>
      </rPr>
      <t>https://members.wto.org/crnattachments/2024/TBT/BRA/24_08114_00_x.pdf
Draft: https://antigo.anvisa.gov.br/documents/10181/6923701/CONSULTA+PUBLICA+N%C2%BA1291+GMESP.pdf/aa8705eb-3ad7-4713-a2c7-54c9c74ab84e
Comment form: http://pesquisa.anvisa.gov.br/index.php/227695?lang=pt-BR</t>
    </r>
  </si>
  <si>
    <t>DUS DARS 985:2024, Fresh rhubarb — Specification, 14 pages, First edition</t>
  </si>
  <si>
    <t>This Draft Uganda Standard applies to leaf stalks of rhubarb of varieties (cultivars) grown from Rheum rhaponticum L. to be supplied fresh to the consumer, rhubarb for industrial processing being excluded.</t>
  </si>
  <si>
    <t>Leeks and other alliaceous vegetables, fresh or chilled (excl. onions, shallots and garlic) (HS code(s): 070390); Vegetables and derived products (ICS code(s): 67.080.20); Fresh rhubarb</t>
  </si>
  <si>
    <t>070390 - Leeks and other alliaceous vegetables, fresh or chilled (excl. onions, shallots and garlic)</t>
  </si>
  <si>
    <r>
      <rPr>
        <sz val="11"/>
        <rFont val="Calibri"/>
      </rPr>
      <t>https://members.wto.org/crnattachments/2024/TBT/UGA/24_08121_00_e.pdf</t>
    </r>
  </si>
  <si>
    <t>DUS DARS 979:2024, Fresh garlic — Specification and grading, 18 pages, First edition</t>
  </si>
  <si>
    <t>This Draft Uganda Standard applies to garlic of varieties (cultivars) grown from Allium sativum var. sativum L. to be supplied fresh1, semi-dry2 or dry3 to the consumer, green garlic with full leaves and undeveloped cloves and garlic for industrial processing being excluded. The garlic bulbs may consist of several or only one clove (“solo garlic”).</t>
  </si>
  <si>
    <t>Garlic, fresh or chilled (HS code(s): 070320); Vegetables and derived products (ICS code(s): 67.080.20)</t>
  </si>
  <si>
    <t>070320 - Garlic, fresh or chilled</t>
  </si>
  <si>
    <r>
      <rPr>
        <sz val="11"/>
        <rFont val="Calibri"/>
      </rPr>
      <t>https://members.wto.org/crnattachments/2024/TBT/UGA/24_08124_00_e.pdf</t>
    </r>
  </si>
  <si>
    <t>Draft resolution 1292, 28 November 2024</t>
  </si>
  <si>
    <t>This Draft Resolution contains provisions on the "List of Pesticides Selected for Analysis in Herbal Medicines".This Draft Resolution will also be notified to the SPS committee</t>
  </si>
  <si>
    <r>
      <rPr>
        <sz val="11"/>
        <rFont val="Calibri"/>
      </rPr>
      <t>https://members.wto.org/crnattachments/2024/TBT/BRA/24_08113_00_x.pdf
Draft: https://antigo.anvisa.gov.br/documents/10181/6923701/CONSULTA+PUBLICA+N%C2%BA+1292+GMESP.pdf/e9b2bbc1-3cc6-4311-a521-83232ec7c75b
Comment form: http://pesquisa.anvisa.gov.br/index.php/242717?lang=pt-BR</t>
    </r>
  </si>
  <si>
    <t>Draft resolution 1290, 28 November2024</t>
  </si>
  <si>
    <t>This Draft Resolution contains provisions on the market authorization of herbal medicines and the market authorization and notification of traditional herbal products.</t>
  </si>
  <si>
    <r>
      <rPr>
        <sz val="11"/>
        <rFont val="Calibri"/>
      </rPr>
      <t>https://members.wto.org/crnattachments/2024/TBT/BRA/24_08115_00_x.pdf
Draft: https://antigo.anvisa.gov.br/documents/10181/6923701/CONSULTA+PUBLICA+N%C2%BA+1290+GMESP.pdf/4399e168-8339-46d3-9f59-f02d499f93c2
Comment form: http://pesquisa.anvisa.gov.br/index.php/512249?lang=pt-BR</t>
    </r>
  </si>
  <si>
    <t>Reglamento Técnico RTCR 515:2024. Cannabis. Productos medicinales a base de cannabis. Disposiciones administrativas, registro sanitario, etiquetado, especificaciones, control y publicidad (Costa Rican Technical Regulation (RTCR) 515:2024. Cannabis. Cannabis-based medicinal products. Administrative provisions, sanitary registration, labelling, specifications, control and advertising) (73 pages, in Spanish)</t>
  </si>
  <si>
    <t>The purpose of the notified regulation is to establish the administrative provisions and requirements that are to govern and control cannabis-based medicinal products. It applies to the processed products referred to therein as medicinal products made using cannabis and raw materials containing cannabis plant derivatives, that are to be used and applied in human medicine.</t>
  </si>
  <si>
    <t>ICS 121190</t>
  </si>
  <si>
    <r>
      <rPr>
        <sz val="11"/>
        <rFont val="Calibri"/>
      </rPr>
      <t>https://members.wto.org/crnattachments/2024/TBT/CRI/24_08111_00_s.pdf</t>
    </r>
  </si>
  <si>
    <t>DUS DARS 981:2024,  Fresh leeks — Specification, First edition</t>
  </si>
  <si>
    <t>This Draft Uganda Standard applies to leeks of varieties (cultivars) grown from Allium porrum L. to be supplied fresh to the consumer, leeks for industrial processing being excluded.</t>
  </si>
  <si>
    <t>Leeks and other alliaceous vegetables, fresh or chilled (excl. onions, shallots and garlic) (HS code(s): 070390); Vegetables and derived products (ICS code(s): 67.080.20); Fresh leeks</t>
  </si>
  <si>
    <r>
      <rPr>
        <sz val="11"/>
        <rFont val="Calibri"/>
      </rPr>
      <t>https://members.wto.org/crnattachments/2024/TBT/UGA/24_08122_00_e.pdf</t>
    </r>
  </si>
  <si>
    <t>Significant New Use Rules on Certain Chemical Substances (24-1.F)</t>
  </si>
  <si>
    <t>Proposed rule - EPA is proposing significant new use rules (SNURs) under the 
Toxic Substances Control Act (TSCA) for certain chemical substances 
that were the subject of premanufacture notices (PMNs). The chemical 
substances received “not likely to present an unreasonable risk”  determinations pursuant to TSCA. The SNURs require persons who intend 
to manufacture (defined by statute to include import) or process any of 
these chemical substances for an activity that is proposed as a 
significant new use by this rulemaking to notify EPA at least 90 days 
before commencing that activity. The required notification initiates 
EPA's evaluation of that use, under the conditions of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t>
  </si>
  <si>
    <r>
      <rPr>
        <sz val="11"/>
        <rFont val="Calibri"/>
      </rPr>
      <t>https://members.wto.org/crnattachments/2024/TBT/USA/24_08117_00_e.pdf</t>
    </r>
  </si>
  <si>
    <t>DUS DARS 978:2024, Fresh fennel — Specification, First edition</t>
  </si>
  <si>
    <t>This Draft Uganda Standard applies to sweet fennel (anise) of varieties (cultivars) grown from Foeniculum vulgare Mill. to be supplied fresh to the consumer, fennel for processing being excluded.</t>
  </si>
  <si>
    <t>Leeks and other alliaceous vegetables, fresh or chilled (excl. onions, shallots and garlic) (HS code(s): 070390); Vegetables and derived products (ICS code(s): 67.080.20); Fresh fennel</t>
  </si>
  <si>
    <r>
      <rPr>
        <sz val="11"/>
        <rFont val="Calibri"/>
      </rPr>
      <t>https://members.wto.org/crnattachments/2024/TBT/UGA/24_08125_00_e.pdf</t>
    </r>
  </si>
  <si>
    <t>DUS DARS 984: 2024, Fresh ribbed celery — Specification, First edition</t>
  </si>
  <si>
    <t>This Draft Uganda standard applies to ribbed celery of varieties (cultivars) grown from Apium graveolens L. var. dulce Mill. to be supplied fresh to the consumer, ribbed celery for industrial processing being_x000D_
excluded.</t>
  </si>
  <si>
    <t>Fresh or chilled celery (excl. celeriac) (HS code(s): 070940); Vegetables and derived products (ICS code(s): 67.080.20)</t>
  </si>
  <si>
    <t>070940 - Fresh or chilled celery (excl. celeriac)</t>
  </si>
  <si>
    <r>
      <rPr>
        <sz val="11"/>
        <rFont val="Calibri"/>
      </rPr>
      <t>https://members.wto.org/crnattachments/2024/TBT/UGA/24_08123_00_e.pdf</t>
    </r>
  </si>
  <si>
    <t>Draft Commission Implementing Regulation approving 1,2-Benzisothiazol-3(2H)-one (BIT) as an existing active substance for use in biocidal products of product-types 6 and 13 in accordance with Regulation (EU) No 528/2012 of the European Parliament and of the Council</t>
  </si>
  <si>
    <t>This draft Commission Implementing Regulation approves 1,2-Benzisothiazol-3(2H)-one (BIT) as an existing active substance for use in biocidal products of product-types 6 and 13</t>
  </si>
  <si>
    <r>
      <rPr>
        <sz val="11"/>
        <rFont val="Calibri"/>
      </rPr>
      <t>https://members.wto.org/crnattachments/2024/TBT/EEC/24_08103_00_e.pdf
https://members.wto.org/crnattachments/2024/TBT/EEC/24_08103_01_e.pdf
The text is available on the EU-TBT Website : http://ec.europa.eu/growth/tools-databases/tbt/
Electronically</t>
    </r>
  </si>
  <si>
    <t>DUS DARS 973:2024, Fresh aubergines — Specification, First edition</t>
  </si>
  <si>
    <t>This Draft Uganda Standard applies to aubergines of varieties (cultivars) grown from Solanum melongena L. var. esculentum, insanum and ovigerum, to be supplied fresh to the consumer, aubergines for industrial processing being excluded. According to their shape a distinction is made between: a) elongated aubergines (including club shaped, cylindrical, ellipsoid and pear shaped), and b) globus aubergines/ round aubergines (including oval shaped).</t>
  </si>
  <si>
    <t>Fresh or chilled aubergines "eggplants" (HS code(s): 070930); Vegetables and derived products (ICS code(s): 67.080.20)</t>
  </si>
  <si>
    <t>070930 - Fresh or chilled aubergines "eggplants"</t>
  </si>
  <si>
    <r>
      <rPr>
        <sz val="11"/>
        <rFont val="Calibri"/>
      </rPr>
      <t>https://members.wto.org/crnattachments/2024/TBT/UGA/24_08126_00_e.pdf</t>
    </r>
  </si>
  <si>
    <t>Emne</t>
  </si>
  <si>
    <t>Vægmaterialer (HS-kode(r): 68); (ICS-kode(r): 91.100.01)</t>
  </si>
  <si>
    <t>Fiberplader, spånplader, krydsfiner, blokplader, rekonstitueret dekorativt tømmer, lamineret finertræ, limtømmer, overfladedekoreret træbaseret panel, træbaseret gulv, træbaseret panel, træbaseret dør, træbaseret vindue og andet  indendørs brug af forskellige typer træbaserede produkter (HS-kode(r): 441012; 441019; 4411; 44182; (ICS-kode(r): 79.060.01)</t>
  </si>
  <si>
    <t>Alkoholbaseret flydende brændstof (HS-kode(r): 360610); (ICS-kode(r): 75.160.20)</t>
  </si>
  <si>
    <t>Landbrugsmaskiner (HS-kode(r): 843351; 843359); (ICS-kode(r): 65.060.50)</t>
  </si>
  <si>
    <t>Propionsyre, calciumpropionat, natriumpropionat, myresyre eller fumarsyre som fodertilsætningsstof</t>
  </si>
  <si>
    <t>Svejse- og skæreudstyr, inklusive elektrisk svejsemaskine</t>
  </si>
  <si>
    <t>Tilsluttet køretøj (HS-kode(r): 87); (ICS-kode(r): 07.040)</t>
  </si>
  <si>
    <t>Naturlige dekorative sten og syntetiske sten (HS-kode(r): 680299; 681019; 681099); (ICS-kode(r): 91.100.15)</t>
  </si>
  <si>
    <t>Elektriske og elektroniske produkter (HS-kode(r): 85; 90); (ICS-kode(r): 13.020)</t>
  </si>
  <si>
    <t>Landbrugsmaskiner (HS-kode(r): 842430; 84244; 842482); (ICS-kode(r): 65.060.40)</t>
  </si>
  <si>
    <t>Smarte vandklosetter (HS-kode(r): 691010); (ICS-kode(r): 27.010)</t>
  </si>
  <si>
    <t>Grafit, fluorit (HS-kode(r): 2504; 25292); (ICS-kode(r): 73.080)</t>
  </si>
  <si>
    <t>Traktor (HS-kode(r): 8701); (ICS-kode(r): 65.060.10)</t>
  </si>
  <si>
    <t>8402 Damp- eller andre dampproducerende kedler (undtagen varmtvandskedler, der også er i stand til at producere lavtryksdamp; overhedede vandkedler - damp- eller andre dampproducerende kedler 8403 Centralvarmekedler undtagen dem, der henhører under pos. 84028415 Aircondition-maskiner, bestående af en motor- drevet ventilator og elementer til ændring af temperatur og fugtighed, herunder de maskiner, hvori fugtigheden ikke kan reguleres særskilt8418 Køleskabe, frysere og andet køle- eller fryseudstyr, elektriske eller andre varmepumper end aircondition-maskiner henhørende under pos. 8415</t>
  </si>
  <si>
    <t>FARMACEUTISKE PRODUKTER (HS-kode(r): 30); Tandpleje (ICS-kode(r): 11.060)</t>
  </si>
  <si>
    <t>Trådløst LAN (WLAN) system (5,2 GHz bånd)</t>
  </si>
  <si>
    <t>1. Mineralblandinger til supplering af kvægfoder (IS 1664),    2. Bomuldsfrøoliekage som husdyrfoderingrediens (IS 1712),   3. Sennep og rapsoliekage som husdyrfoderingrediens (IS 1932),   4. Dicalciumfoderkvalitet (, dyrefoder IS 5470)   5. Almindelig salt og kvægslik til dyrefoder (IS 920)</t>
  </si>
  <si>
    <t>Kabler (ICS-kode(r): 29.060.20); Elektriske vejkøretøjer (ICS-kode(r): 43.120)</t>
  </si>
  <si>
    <t>heptan, 2-methoxy-2-methyl-; Kemiske stoffer; Miljøbeskyttelse (ICS-kode(r): 13.020); Produktion i den kemiske industri (ICS-kode(r): 71.020); Produkter fra den kemiske industri (ICS-kode(r): 71.100)</t>
  </si>
  <si>
    <t>Armaturer (ICS-kode(r): 29.140.40)</t>
  </si>
  <si>
    <t>Medicinsk udstyr til in vitro-diagnostik beregnet til menneskelig brug og tilbehør til sådant udstyr</t>
  </si>
  <si>
    <t>Elektrisk kontinuerlig drift, luftkølet, vandret eller lodret monteret, enkelt rotationsfrekvens (omdrejningshastighed for motorakslen eller aksen), åben eller lukket sløjfe, trefaset egern-bur asynkron AC-induktion motorer med en nominel effekt på 0,746 kW til 373 kW, 2, 4, 6 eller 8 poler og mindst en mærket mærkespænding på op til 600 V, som importeres, fremstilles eller markedsføres i USA.</t>
  </si>
  <si>
    <t>ANIMALSKE, VEGETABILSKE ELLER MIKROBIELLE FEDT OG OLIER SAMT DERES SPALTNINGSPRODUKTER; TILBEREDTE SPISEFEDT; ANIMALSKE ELLER VEGETABILSKE VOKS (HS-kode(r): 15); Animalske og vegetabilske fedtstoffer og olier (ICS-kode(r): 67.200.10)</t>
  </si>
  <si>
    <t>OLIEFRØ OG OLIEHOLDIGE FRUGTER; DIVERSE KORN, FRØ OG FRUGT; INDUSTRIELLE ELLER MEDICINISKE ANLÆG; HALM OG FODER (HS-kode(r): 12); Animalske og vegetabilske fedtstoffer og olier (ICS-kode(r): 67.200.10)</t>
  </si>
  <si>
    <t>Motorkøretøjer til godstransport, inkl. chassis med motor og førerhus (HS-kode(r): 8704); Vejkøretøjsteknik (ICS-kode(r): 43)</t>
  </si>
  <si>
    <t>Stationære forbrændingsturbiner og stationære gasturbiner; Luftkvalitet (ICS-kode(r): 13.040); Forbrændingsmotorer (ICS-kode(r): 27.020); Gas- og dampturbiner. Dampmaskiner (ICS-kode(r): 27.040); Roterende maskineri (ICS-kode(r): 29.160)</t>
  </si>
  <si>
    <t>Højtemperaturreaktorer; Standardisering. Generelle regler (ICS-kode(r): 01.120); Reaktorteknik (ICS-kode(r): 27.120.10)</t>
  </si>
  <si>
    <t>Rør, rør og slanger samt fittings hertil, f.eks. led, albuer, flanger af plast (HS-kode(r): 3917); Plastrør (ICS-kode(r): 23.040.20)</t>
  </si>
  <si>
    <t>Stålkonstruktioner (ICS-kode(r): 91.080.13)</t>
  </si>
  <si>
    <t>Flere</t>
  </si>
  <si>
    <t>Kyllingeæg</t>
  </si>
  <si>
    <t>Maskiner, anlæg eller laboratorieudstyr, også elektrisk opvarmet (undtagen ovne, ovne og andet udstyr henhørende under pos. 8514), til behandling af materialer ved en proces, der indebærer en temperaturændring, såsom opvarmning, kogning, stegning, destillering, rektificering, sterilisering, pasteurisering, dampning, tørring, inddampning, fordampning, kondensering eller afkøling (undtagen dem, der anvendes til husholdningsbrug formål); Gennemstrømningsvandvarmere eller lagringsvandvarmere, ikke-elektriske; dele deraf (HS-kode(r): 8419); Solenergiteknik (ICS-kode(r): 27.160)</t>
  </si>
  <si>
    <t>Kaffe, også brændt eller koffeinfri; kaffeskaller og -skind; kaffeerstatninger indeholdende kaffe uanset mængde (HS-kode(r): 0901); Kaffe og kaffeerstatninger (ICS-kode(r): 67.140.20)</t>
  </si>
  <si>
    <t>Kartofler, tilberedt eller konserveret på anden måde end med eddike eller eddikesyre (undtagen frosne) (HS-kode(r): 200520); Grøntsager og afledte produkter (ICS-kode(r): 67.080.20); Kartoffelchips</t>
  </si>
  <si>
    <t>Agurker og cornichoner, friske eller kølede. (HS-kode(r): 0707); Grøntsager og afledte produkter (ICS-kode(r): 67.080.20)</t>
  </si>
  <si>
    <t>Mad dato mærkning; Processer i fødevareindustrien (ICS-kode(r): 67.020); Fødevarer generelt (ICS-kode(r): 67.040)</t>
  </si>
  <si>
    <t>Syltetøj, gelé, marmelade, puré eller frugtpasta, fremstillet ved kogning, også tilsat sukker eller andre sødemidler (undtagen citrusfrugter og homogeniserede tilberedninger henhørende under pos. 2007.10) (HS-kode(r): 200799); Frugter og afledte produkter (ICS-kode(r): 67.080.10)</t>
  </si>
  <si>
    <t>Te, også tilsat aroma (HS-kode(r): 0902); Te (ICS-kode(r): 67.140.10)</t>
  </si>
  <si>
    <t>Frugter og andre spiselige plantedele, tilberedte eller konserverede, også tilsat sukker eller andre sødemidler eller spiritus (undtagen tilberedt eller konserveret med eddike, konserveret med sukker, men ikke lagt i sirup, syltetøj, frugtgelé, marmelade, frugt puré og pastaer, fremstillet ved kogning, samt nødder, jordnødder og andre frø, ananas, citrusfrugter, pærer, abrikoser, kirsebær, ferskner, jordbær, palmehjerter og tranebær (HS-kode(r): 200899); Frugter og afledte produkter (ICS-kode(r): 67.080.10); Stegte bananchips</t>
  </si>
  <si>
    <t>Friske eller kølede bønner "Vigna spp., Phaseolus spp.", med eller uden skal (HS-kode(r): 070820); Grøntsager og afledte produkter (ICS-kode(r): 67.080.20)</t>
  </si>
  <si>
    <t>Blandinger af nødder eller tørrede frugter (HS-kode(r): 081350); Frugter, grøntsager og afledte produkter generelt (ICS-kode(r): 67.080.01)</t>
  </si>
  <si>
    <t>Frugt- eller grøntsagssaft, ugærede, også tilsat sukker eller andre sødemidler (undtagen indeholdende spiritus, blandinger og saft af citrusfrugter, ananas, tomater, vindruer, inkl. druemost, æbler og tranebær) (HS-kode) (s): 200989); Frugter og afledte produkter (ICS-kode(r): 67.080.10); frugtkød; frugtpuré; frugtnektar</t>
  </si>
  <si>
    <t>Kakaosmør, fedt og olie. (HS-kode(r): 1804); Kakao (ICS-kode(r): 67.140.30)</t>
  </si>
  <si>
    <t>Kakaomasse, helt eller delvis affedtet (HS-kode(r): 180320); Kakao (ICS-kode(r): 67.140.30)</t>
  </si>
  <si>
    <t>Frugter og andre spiselige plantedele, tilberedte eller konserverede, også tilsat sukker eller andre sødemidler eller spiritus (undtagen tilberedt eller konserveret med eddike, konserveret med sukker, men ikke lagt i sirup, syltetøj, frugtgelé, marmelade, frugt puré og pastaer, fremstillet ved kogning, samt nødder, jordnødder og andre frø, ananas, citrusfrugter, pærer, abrikoser, kirsebær, ferskner, jordbær, palmehjerter og tranebær (HS-kode(r): 200899); Frugter, grøntsager og afledte produkter generelt (ICS-kode(r): 67.080.01); frugt produkter; vegetabilske produkter</t>
  </si>
  <si>
    <t>Friske eller kølede grøntsager n.e.s. (HS-kode(r): 070999); Grøntsager og afledte produkter (ICS-kode(r): 67.080.20); Frisk tannia</t>
  </si>
  <si>
    <t>Ingefær, hverken knust eller formalet (HS-kode(r): 091011); Grøntsager og afledte produkter (ICS-kode(r): 67.080.20)</t>
  </si>
  <si>
    <t>Blandinger af nødder eller tørrede frugter (HS-kode(r): 081350); Frugter og afledte produkter (ICS-kode(r): 67.080.10)</t>
  </si>
  <si>
    <t>Kakaopulver, ikke tilsat sukker eller andre sødemidler. (HS-kode(r): 1805); Kakao (ICS-kode(r): 67.140.30)</t>
  </si>
  <si>
    <t>Chokolade og andre næringsmidler indeholdende kakao (HS-kode(r): 1806); Chokolade (ICS-kode(r): 67.190)</t>
  </si>
  <si>
    <t>Underjordiske lagertanke; Kvalitet (ICS-kode(r): 03.120); Stationære beholdere og tanke (ICS-kode(r): 23.020.10)</t>
  </si>
  <si>
    <t>Fødevaretilberedninger, n.e.s. (HS-kode(r): 210690); Grøntsager og afledte produkter (ICS-kode(r): 67.080.20); Hibiscus drink</t>
  </si>
  <si>
    <t>Fødevaretilberedninger, n.e.s. (HS-kode(r): 210690); Grøntsager og afledte produkter (ICS-kode(r): 67.080.20); Ingefær drik</t>
  </si>
  <si>
    <t>Taro "Colocasia spp.", frisk, kølet, frosset eller tørret, også skåret i skiver eller i form af pellets (HS-kode(r): 071440); Grøntsager og afledte produkter (ICS-kode(r): 67.080.20); Dasheen forlader</t>
  </si>
  <si>
    <t>Tomater, tilberedt eller konserveret på anden måde end med eddike eller eddikesyre (undtagen hele eller i stykker) (HS-kode(r): 200290); Grøntsager og afledte produkter (ICS-kode(r): 67.080.20); Forarbejdede tomatkoncentrater</t>
  </si>
  <si>
    <t>Produktion af cellulosebaseret biobrændstof; Miljøbeskyttelse (ICS-kode(r): 13.020); Biobrændstoffer (ICS-kode(r): 75.160.40)</t>
  </si>
  <si>
    <t>Tørrede grøntsager og blandinger af grøntsager, hele, skåret, skåret, knust eller i pulverform, men ikke yderligere tilberedte (undtagen løg, svampe og trøfler, ikke blandede) (HS-kode(r): 071290); Grøntsager og afledte produkter (ICS-kode(r): 67.080.20); Tørrede urter</t>
  </si>
  <si>
    <t>KAFFE, TE, MATÉ OG KRYDDERI (HS-kode(r): 09); Kaffe og kaffeerstatninger (ICS-kode(r): 67.140.20)</t>
  </si>
  <si>
    <t>Magnetisk resonansbilleddannelsesapparat (HS-kode(r): 901813)</t>
  </si>
  <si>
    <t>Kosmetik</t>
  </si>
  <si>
    <t>Lægemidler (ICS-kode(r): 11.120.10)</t>
  </si>
  <si>
    <t>- Køleskabe, husholdningstype: (HS-kode(r): 84182) ICS 27.200</t>
  </si>
  <si>
    <t>Skibsboretårne; kraner, inkl. kabelkraner (undtagen hjulmonterede kraner og køretøjskraner til jernbaner); mobile løfterammer, spændebærere og arbejdsvogne udstyret med kran (HS-kode(r): 8426); Gaffeltrucks; andre arbejdslastbiler udstyret med løfte- eller håndteringsudstyr (ekskl. spændevogne og arbejdsvogne udstyret med kran) (HS-kode(r): 8427); Selvkørende bulldozere, vinkeldozere, gradere, nivelleringsmaskiner, skrabere, mekaniske skovle, gravemaskiner, skovllæssere, stampemaskiner og vejtromler (HS-kode(r): 8429); Maskiner til flytning, sortering, nivellering, skrabning, udgravning, stamping, komprimering, udvinding eller boring af jord, mineraler eller malme; pæleudtrækkere og pæleudtrækkere; sneplove og sneslyngemaskiner (undtagen dem, der er monteret på jernbanevogne, chassis eller lastbiler til motorkøretøjer, selvkørende maskiner henhørende under pos. 8429, løfte-, håndterings-, læsse- og aflæsningsmaskiner henhørende under pos. 8425 til 8428 og hånddrevet værktøj) (HS-kode(r) ): 8430); Landbrugs-, havebrugs- eller skovbrugsmaskiner til jordbearbejdning eller dyrkning (undtagen sprøjter og støvsugere); ruller til græsplæne eller sportspladser; dele deraf (HS-kode(r): 8432); Høst- eller tærskemaskiner, inkl. halm- eller foderballepressere; græs- eller høklippere; maskiner til rensning, sortering eller sortering af æg, frugt eller andre landbrugsprodukter; dele dertil (undtagen maskiner til rensning, sortering eller sortering af frø, korn eller tørrede bælgfrugter henhørende under pos. 8437) (HS-kode(r): 8433); Traktorer (undtagen traktorer henhørende under pos. 8709) (HS-kode(r): 8701); Arbejdsvogne, selvkørende, ikke udstyret med løfte- eller håndteringsudstyr, af den type, der anvendes på fabrikker, lagre, havneområder eller lufthavne til transport af varer over korte afstande; traktorer af den type, der anvendes på banegårdsperroner; dele af de førnævnte køretøjer, n.e.s. (HS-kode(r): 8709); Motorcykler, inkl. knallerter og cykler udstyret med en hjælpemotor, med eller uden sidevogne; sidevogne (HS-kode(r): 8711)</t>
  </si>
  <si>
    <t>Frø</t>
  </si>
  <si>
    <t>Kakaobønner, hele eller knuste, rå eller ristede. (HS-kode(r): 1801); Kakao (ICS-kode(r): 67.140.30)</t>
  </si>
  <si>
    <t>Sundhedstilskud</t>
  </si>
  <si>
    <t>Dyreembryoner (HS-kode(r): 05119910)</t>
  </si>
  <si>
    <t>Airconditionmaskiner designet til at blive fastgjort til vinduer, vægge, lofter eller gulve, selvstændige eller "split-system" (HS-kode(r): 841510);ICS 23.120</t>
  </si>
  <si>
    <t>4401 (Brændselstræ i kævler), 4402 (Trækul), 4403 (Træ i rå), 4407 (Træ savet eller tilhugget i længderetningen), 4408 (Plader til finering), 4409 (Træ, Tunge, Rillede, Støbte osv., Nåletræer ),4410 (spånplade), 4411 (fiberplade af træ),4412 (Krydsfiner),4414 (Trærammer),4416 (Tønder, tønder, kar, baljer),4418 (Snedkerarbejde), 4419 (Disk og køkkentøj, af træ),4420 (Træmarquetry og indlagt træ; Etuier), 4421 (Diverse træartikler).4602 (Kurvearbejde, fletværk)4703 (Kemisk træmasse, sodavand eller sulfat),4705 (Mekanisk eller kemisk træmasse)4801 (Avispapir),4802 (Ubelagt papir og pap),4803 (Toilet- eller ansigtsservietter),4804 (Ubelagt kraftpapir og pap) ,4805 (Andet ubestrøget papir og pap),4806 (grøntsags-/pergament-/kalkerpapir),4810 (coated papir og pap),4811 (Papirprodukter coated/overflade),4813 (cigaretpapir),4818 (toiletpapir og lignende papir),4819 (kartoner, æsker),4820 ( Papirhæfter),4821 (Papiretiketter),4823 (Andet papir),4901 (Trykt bøger, brochurer, foldere og lignende),4902 (Aviser, tidsskrifter og tidsskrifter),4909 (Trykte eller illustrerede postkort; trykte kort med personlige hilsner),4911 (Andre tryksager, herunder trykte billeder og fotografier),8903 (Yachts og andre fartøjer til fornøjelse eller sport; robåde og kanoer),9401 (Sæder med trærammer)9403 (Træmøbler, undtagen Sæder),9406 (præfabrikerede bygninger),9504 (videospilkonsoller og maskiner, bord- eller selskabsspil, herunder pintables, billard, specialborde til kasinospil og automatisk bowlingudstyr, forlystelsesmaskiner, der betjenes af mønter, pengesedler, bankkort, poletter eller andre betalingsmidler).</t>
  </si>
  <si>
    <t>Tegningsudstyr (ICS-kode(r): 01.100.40)</t>
  </si>
  <si>
    <t>Produkter fra den kemiske industri</t>
  </si>
  <si>
    <t>Biocidholdige produkter</t>
  </si>
  <si>
    <t>Produkter fra tekstilindustrien (ICS-kode(r): 59.080); Tissuepapir (ICS-kode(r): 85.080.20)</t>
  </si>
  <si>
    <t>Asbest; Asbest (undtagen produkter fremstillet af asbest) (HS-kode(r): 2524); Miljøbeskyttelse (ICS-kode(r): 13.020); Beskyttelse mod farligt gods (ICS-kode(r): 13.300); Produktion i den kemiske industri (ICS-kode(r): 71.020); Produkter fra den kemiske industri (ICS-kode(r): 71.100)</t>
  </si>
  <si>
    <t>Køretøjer med hjul i kategori M, N, O, L, nye dele og udstyr, der kan monteres og/eller bruges på køretøjer med hjul</t>
  </si>
  <si>
    <t>Gasformigt brændstof (ICS-kode(r): 75.160.30)</t>
  </si>
  <si>
    <t>Kemiske stoffer; Miljøbeskyttelse (ICS-kode(r): 13.020); Produktion i den kemiske industri (ICS-kode(r): 71.020); Produkter fra den kemiske industri (ICS-kode(r): 71.100)</t>
  </si>
  <si>
    <t>Produkter fra den kemiske industri (ICS-kode(r): 71.100)</t>
  </si>
  <si>
    <t>Olivenolie og fraktioner deraf fremstillet af oliventræets frugt udelukkende ved mekaniske eller andre fysiske midler under forhold, der ikke fører til forringelse af olien, også raffineret, men ikke kemisk modificeret (HS-kode(r): 1509) ; Andre olier og fraktioner deraf, udelukkende fremstillet af oliven, også raffinerede, men ikke kemisk modificerede, inkl. blandinger af disse olier eller fraktioner med olier eller fraktioner henhørende under pos. 1509 (HS-kode(r): 1510)</t>
  </si>
  <si>
    <t>OPTISKE, FOTOGRAFISKE, KINEMATOGRAFISKE, MÅLE-, KONTROL-, PRÆCISIONS-, MEDICINSK ELLER KIRURGISKE INSTRUMENTER OG APPARATUR; DELE OG TILBEHØR DERTIL (HS-kode(r): 90); SUNDHEDSTEKNOLOGI (ICS-kode(r): 11); METROLOGI OG MÅL. FYSISKE FÆNOMENER (ICS-kode(r): 17)</t>
  </si>
  <si>
    <t>Friske eller kølede asparges (HS-kode(r): 070920); Grøntsager og afledte produkter (ICS-kode(r): 67.080.20)</t>
  </si>
  <si>
    <t>Friske eller kølede blomkål og broccoli (HS-kode(r): 070410); Grøntsager og afledte produkter (ICS-kode(r): 67.080.20)</t>
  </si>
  <si>
    <t>Friske eller kølede løg og skalotteløg (HS-kode(r): 070310); Grøntsager og afledte produkter (ICS-kode(r): 67.080.20)</t>
  </si>
  <si>
    <t>Motorcykler og knallerter (HS-kode(r): 8711); (ICS-kode(r): 13.040.50)</t>
  </si>
  <si>
    <t>Friske eller tørrede ananas (HS-kode(r): 080430); Frugter og afledte produkter (ICS-kode(r): 67.080.10)</t>
  </si>
  <si>
    <t>Blister emballage;plast clamshell;plastindsatsbakker (ikke-industriel brug);engangsplastbeholdere eller -æsker (Engangsplastikbeholderne fremstilles ved termoformning, hvor plastikplader presses og støbes i den ønskede form.)</t>
  </si>
  <si>
    <t>Pharmaceutics (ICS-kode(r): 11.120)</t>
  </si>
  <si>
    <t>Porrer og andre allierede grøntsager, friske eller kølede (undtagen løg, skalotteløg og hvidløg) (HS-kode(r): 070390); Grøntsager og afledte produkter (ICS-kode(r): 67.080.20); Friske rabarber</t>
  </si>
  <si>
    <t>Hvidløg, friske eller kølede (HS-kode(r): 070320); Grøntsager og afledte produkter (ICS-kode(r): 67.080.20)</t>
  </si>
  <si>
    <t>Porrer og andre allierede grøntsager, friske eller kølede (undtagen løg, skalotteløg og hvidløg) (HS-kode(r): 070390); Grøntsager og afledte produkter (ICS-kode(r): 67.080.20); Friske porrer</t>
  </si>
  <si>
    <t>Porrer og andre allierede grøntsager, friske eller kølede (undtagen løg, skalotteløg og hvidløg) (HS-kode(r): 070390); Grøntsager og afledte produkter (ICS-kode(r): 67.080.20); Frisk fennikel</t>
  </si>
  <si>
    <t>Frisk eller kølet selleri (undtagen knoldselleri) (HS-kode(r): 070940); Grøntsager og afledte produkter (ICS-kode(r): 67.080.20)</t>
  </si>
  <si>
    <t>Friske eller kølede auberginer "auberginer" (HS-kode(r): 070930); Grøntsager og afledte produkter (ICS-kode(r): 67.080.20)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</si>
</sst>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u/>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3"/>
  <sheetViews>
    <sheetView tabSelected="1" topLeftCell="A85" workbookViewId="0">
      <selection activeCell="B109" sqref="B109"/>
    </sheetView>
  </sheetViews>
  <sheetFormatPr defaultRowHeight="15" x14ac:dyDescent="0.25"/>
  <cols>
    <col min="1" max="1" width="48.5703125" style="2" customWidth="1"/>
    <col min="2" max="2" width="100" style="2" customWidth="1"/>
    <col min="3" max="3" width="30" customWidth="1"/>
    <col min="4" max="4" width="20" style="4" customWidth="1"/>
    <col min="5" max="5" width="50" customWidth="1"/>
    <col min="6" max="7" width="100" style="2" customWidth="1"/>
    <col min="9" max="12" width="100" style="2" customWidth="1"/>
    <col min="13" max="13" width="100" customWidth="1"/>
    <col min="14" max="14" width="30" style="4" customWidth="1"/>
    <col min="15" max="19" width="100" customWidth="1"/>
  </cols>
  <sheetData>
    <row r="1" spans="1:19" ht="30" customHeight="1" x14ac:dyDescent="0.25">
      <c r="A1" s="3" t="s">
        <v>615</v>
      </c>
      <c r="B1" s="3" t="s">
        <v>5</v>
      </c>
      <c r="C1" s="1" t="s">
        <v>0</v>
      </c>
      <c r="D1" s="5" t="s">
        <v>1</v>
      </c>
      <c r="E1" s="1" t="s">
        <v>2</v>
      </c>
      <c r="F1" s="3" t="s">
        <v>3</v>
      </c>
      <c r="G1" s="3" t="s">
        <v>4</v>
      </c>
      <c r="I1" s="3" t="s">
        <v>6</v>
      </c>
      <c r="J1" s="3" t="s">
        <v>7</v>
      </c>
      <c r="K1" s="3" t="s">
        <v>8</v>
      </c>
      <c r="L1" s="3" t="s">
        <v>9</v>
      </c>
      <c r="M1" s="1" t="s">
        <v>10</v>
      </c>
      <c r="N1" s="5" t="s">
        <v>11</v>
      </c>
      <c r="O1" s="1" t="s">
        <v>12</v>
      </c>
      <c r="P1" s="1" t="s">
        <v>13</v>
      </c>
      <c r="Q1" s="1" t="s">
        <v>14</v>
      </c>
      <c r="R1" s="1" t="s">
        <v>15</v>
      </c>
      <c r="S1" s="1" t="s">
        <v>16</v>
      </c>
    </row>
    <row r="2" spans="1:19" ht="45" x14ac:dyDescent="0.25">
      <c r="A2" s="2" t="s">
        <v>616</v>
      </c>
      <c r="B2" s="8" t="s">
        <v>20</v>
      </c>
      <c r="C2" s="6" t="s">
        <v>17</v>
      </c>
      <c r="D2" s="7">
        <v>45646</v>
      </c>
      <c r="E2" s="9" t="str">
        <f>HYPERLINK("https://eping.wto.org/en/Search?viewData= G/TBT/N/CHN/1954"," G/TBT/N/CHN/1954")</f>
        <v xml:space="preserve"> G/TBT/N/CHN/1954</v>
      </c>
      <c r="F2" s="8" t="s">
        <v>18</v>
      </c>
      <c r="G2" s="8" t="s">
        <v>19</v>
      </c>
      <c r="I2" s="8" t="s">
        <v>21</v>
      </c>
      <c r="J2" s="8" t="s">
        <v>22</v>
      </c>
      <c r="K2" s="8" t="s">
        <v>23</v>
      </c>
      <c r="L2" s="8" t="s">
        <v>24</v>
      </c>
      <c r="M2" s="6"/>
      <c r="N2" s="7">
        <v>45706</v>
      </c>
      <c r="O2" s="6" t="s">
        <v>25</v>
      </c>
      <c r="P2" s="8" t="s">
        <v>26</v>
      </c>
      <c r="Q2" s="6" t="str">
        <f>HYPERLINK("https://docs.wto.org/imrd/directdoc.asp?DDFDocuments/t/G/TBTN24/CHN1954.DOCX", "https://docs.wto.org/imrd/directdoc.asp?DDFDocuments/t/G/TBTN24/CHN1954.DOCX")</f>
        <v>https://docs.wto.org/imrd/directdoc.asp?DDFDocuments/t/G/TBTN24/CHN1954.DOCX</v>
      </c>
      <c r="R2" s="6"/>
      <c r="S2" s="6"/>
    </row>
    <row r="3" spans="1:19" ht="135" x14ac:dyDescent="0.25">
      <c r="A3" s="2" t="s">
        <v>617</v>
      </c>
      <c r="B3" s="8" t="s">
        <v>29</v>
      </c>
      <c r="C3" s="6" t="s">
        <v>17</v>
      </c>
      <c r="D3" s="7">
        <v>45646</v>
      </c>
      <c r="E3" s="9" t="str">
        <f>HYPERLINK("https://eping.wto.org/en/Search?viewData= G/TBT/N/CHN/1961"," G/TBT/N/CHN/1961")</f>
        <v xml:space="preserve"> G/TBT/N/CHN/1961</v>
      </c>
      <c r="F3" s="8" t="s">
        <v>27</v>
      </c>
      <c r="G3" s="8" t="s">
        <v>28</v>
      </c>
      <c r="I3" s="8" t="s">
        <v>30</v>
      </c>
      <c r="J3" s="8" t="s">
        <v>31</v>
      </c>
      <c r="K3" s="8" t="s">
        <v>32</v>
      </c>
      <c r="L3" s="8" t="s">
        <v>24</v>
      </c>
      <c r="M3" s="6"/>
      <c r="N3" s="7">
        <v>45706</v>
      </c>
      <c r="O3" s="6" t="s">
        <v>25</v>
      </c>
      <c r="P3" s="8" t="s">
        <v>33</v>
      </c>
      <c r="Q3" s="6" t="str">
        <f>HYPERLINK("https://docs.wto.org/imrd/directdoc.asp?DDFDocuments/t/G/TBTN24/CHN1961.DOCX", "https://docs.wto.org/imrd/directdoc.asp?DDFDocuments/t/G/TBTN24/CHN1961.DOCX")</f>
        <v>https://docs.wto.org/imrd/directdoc.asp?DDFDocuments/t/G/TBTN24/CHN1961.DOCX</v>
      </c>
      <c r="R3" s="6"/>
      <c r="S3" s="6"/>
    </row>
    <row r="4" spans="1:19" ht="60" x14ac:dyDescent="0.25">
      <c r="A4" s="2" t="s">
        <v>618</v>
      </c>
      <c r="B4" s="8" t="s">
        <v>36</v>
      </c>
      <c r="C4" s="6" t="s">
        <v>17</v>
      </c>
      <c r="D4" s="7">
        <v>45646</v>
      </c>
      <c r="E4" s="9" t="str">
        <f>HYPERLINK("https://eping.wto.org/en/Search?viewData= G/TBT/N/CHN/1959"," G/TBT/N/CHN/1959")</f>
        <v xml:space="preserve"> G/TBT/N/CHN/1959</v>
      </c>
      <c r="F4" s="8" t="s">
        <v>34</v>
      </c>
      <c r="G4" s="8" t="s">
        <v>35</v>
      </c>
      <c r="I4" s="8" t="s">
        <v>37</v>
      </c>
      <c r="J4" s="8" t="s">
        <v>38</v>
      </c>
      <c r="K4" s="8" t="s">
        <v>23</v>
      </c>
      <c r="L4" s="8" t="s">
        <v>24</v>
      </c>
      <c r="M4" s="6"/>
      <c r="N4" s="7">
        <v>45706</v>
      </c>
      <c r="O4" s="6" t="s">
        <v>25</v>
      </c>
      <c r="P4" s="8" t="s">
        <v>39</v>
      </c>
      <c r="Q4" s="6" t="str">
        <f>HYPERLINK("https://docs.wto.org/imrd/directdoc.asp?DDFDocuments/t/G/TBTN24/CHN1959.DOCX", "https://docs.wto.org/imrd/directdoc.asp?DDFDocuments/t/G/TBTN24/CHN1959.DOCX")</f>
        <v>https://docs.wto.org/imrd/directdoc.asp?DDFDocuments/t/G/TBTN24/CHN1959.DOCX</v>
      </c>
      <c r="R4" s="6"/>
      <c r="S4" s="6"/>
    </row>
    <row r="5" spans="1:19" ht="60" x14ac:dyDescent="0.25">
      <c r="A5" s="2" t="s">
        <v>619</v>
      </c>
      <c r="B5" s="8" t="s">
        <v>42</v>
      </c>
      <c r="C5" s="6" t="s">
        <v>17</v>
      </c>
      <c r="D5" s="7">
        <v>45646</v>
      </c>
      <c r="E5" s="9" t="str">
        <f>HYPERLINK("https://eping.wto.org/en/Search?viewData= G/TBT/N/CHN/1957"," G/TBT/N/CHN/1957")</f>
        <v xml:space="preserve"> G/TBT/N/CHN/1957</v>
      </c>
      <c r="F5" s="8" t="s">
        <v>40</v>
      </c>
      <c r="G5" s="8" t="s">
        <v>41</v>
      </c>
      <c r="I5" s="8" t="s">
        <v>43</v>
      </c>
      <c r="J5" s="8" t="s">
        <v>44</v>
      </c>
      <c r="K5" s="8" t="s">
        <v>45</v>
      </c>
      <c r="L5" s="8" t="s">
        <v>24</v>
      </c>
      <c r="M5" s="6"/>
      <c r="N5" s="7">
        <v>45706</v>
      </c>
      <c r="O5" s="6" t="s">
        <v>25</v>
      </c>
      <c r="P5" s="8" t="s">
        <v>46</v>
      </c>
      <c r="Q5" s="6" t="str">
        <f>HYPERLINK("https://docs.wto.org/imrd/directdoc.asp?DDFDocuments/t/G/TBTN24/CHN1957.DOCX", "https://docs.wto.org/imrd/directdoc.asp?DDFDocuments/t/G/TBTN24/CHN1957.DOCX")</f>
        <v>https://docs.wto.org/imrd/directdoc.asp?DDFDocuments/t/G/TBTN24/CHN1957.DOCX</v>
      </c>
      <c r="R5" s="6"/>
      <c r="S5" s="6"/>
    </row>
    <row r="6" spans="1:19" ht="75" x14ac:dyDescent="0.25">
      <c r="A6" s="2" t="s">
        <v>620</v>
      </c>
      <c r="B6" s="8" t="s">
        <v>50</v>
      </c>
      <c r="C6" s="6" t="s">
        <v>47</v>
      </c>
      <c r="D6" s="7">
        <v>45646</v>
      </c>
      <c r="E6" s="9" t="str">
        <f>HYPERLINK("https://eping.wto.org/en/Search?viewData= G/TBT/N/JPN/847"," G/TBT/N/JPN/847")</f>
        <v xml:space="preserve"> G/TBT/N/JPN/847</v>
      </c>
      <c r="F6" s="8" t="s">
        <v>48</v>
      </c>
      <c r="G6" s="8" t="s">
        <v>49</v>
      </c>
      <c r="I6" s="8" t="s">
        <v>24</v>
      </c>
      <c r="J6" s="8" t="s">
        <v>24</v>
      </c>
      <c r="K6" s="8" t="s">
        <v>51</v>
      </c>
      <c r="L6" s="8" t="s">
        <v>52</v>
      </c>
      <c r="M6" s="6"/>
      <c r="N6" s="7" t="s">
        <v>24</v>
      </c>
      <c r="O6" s="6" t="s">
        <v>25</v>
      </c>
      <c r="P6" s="8" t="s">
        <v>53</v>
      </c>
      <c r="Q6" s="6" t="str">
        <f>HYPERLINK("https://docs.wto.org/imrd/directdoc.asp?DDFDocuments/t/G/TBTN24/JPN847.DOCX", "https://docs.wto.org/imrd/directdoc.asp?DDFDocuments/t/G/TBTN24/JPN847.DOCX")</f>
        <v>https://docs.wto.org/imrd/directdoc.asp?DDFDocuments/t/G/TBTN24/JPN847.DOCX</v>
      </c>
      <c r="R6" s="6"/>
      <c r="S6" s="6"/>
    </row>
    <row r="7" spans="1:19" ht="75" x14ac:dyDescent="0.25">
      <c r="A7" s="2" t="s">
        <v>621</v>
      </c>
      <c r="B7" s="8" t="s">
        <v>56</v>
      </c>
      <c r="C7" s="6" t="s">
        <v>17</v>
      </c>
      <c r="D7" s="7">
        <v>45646</v>
      </c>
      <c r="E7" s="9" t="str">
        <f>HYPERLINK("https://eping.wto.org/en/Search?viewData= G/TBT/N/CHN/1958"," G/TBT/N/CHN/1958")</f>
        <v xml:space="preserve"> G/TBT/N/CHN/1958</v>
      </c>
      <c r="F7" s="8" t="s">
        <v>54</v>
      </c>
      <c r="G7" s="8" t="s">
        <v>55</v>
      </c>
      <c r="I7" s="8" t="s">
        <v>57</v>
      </c>
      <c r="J7" s="8" t="s">
        <v>58</v>
      </c>
      <c r="K7" s="8" t="s">
        <v>59</v>
      </c>
      <c r="L7" s="8" t="s">
        <v>24</v>
      </c>
      <c r="M7" s="6"/>
      <c r="N7" s="7">
        <v>45706</v>
      </c>
      <c r="O7" s="6" t="s">
        <v>25</v>
      </c>
      <c r="P7" s="8" t="s">
        <v>60</v>
      </c>
      <c r="Q7" s="6" t="str">
        <f>HYPERLINK("https://docs.wto.org/imrd/directdoc.asp?DDFDocuments/t/G/TBTN24/CHN1958.DOCX", "https://docs.wto.org/imrd/directdoc.asp?DDFDocuments/t/G/TBTN24/CHN1958.DOCX")</f>
        <v>https://docs.wto.org/imrd/directdoc.asp?DDFDocuments/t/G/TBTN24/CHN1958.DOCX</v>
      </c>
      <c r="R7" s="6"/>
      <c r="S7" s="6"/>
    </row>
    <row r="8" spans="1:19" ht="75" x14ac:dyDescent="0.25">
      <c r="A8" s="2" t="s">
        <v>622</v>
      </c>
      <c r="B8" s="8" t="s">
        <v>63</v>
      </c>
      <c r="C8" s="6" t="s">
        <v>17</v>
      </c>
      <c r="D8" s="7">
        <v>45646</v>
      </c>
      <c r="E8" s="9" t="str">
        <f>HYPERLINK("https://eping.wto.org/en/Search?viewData= G/TBT/N/CHN/1948"," G/TBT/N/CHN/1948")</f>
        <v xml:space="preserve"> G/TBT/N/CHN/1948</v>
      </c>
      <c r="F8" s="8" t="s">
        <v>61</v>
      </c>
      <c r="G8" s="8" t="s">
        <v>62</v>
      </c>
      <c r="I8" s="8" t="s">
        <v>64</v>
      </c>
      <c r="J8" s="8" t="s">
        <v>65</v>
      </c>
      <c r="K8" s="8" t="s">
        <v>59</v>
      </c>
      <c r="L8" s="8" t="s">
        <v>24</v>
      </c>
      <c r="M8" s="6"/>
      <c r="N8" s="7">
        <v>45706</v>
      </c>
      <c r="O8" s="6" t="s">
        <v>25</v>
      </c>
      <c r="P8" s="8" t="s">
        <v>66</v>
      </c>
      <c r="Q8" s="6" t="str">
        <f>HYPERLINK("https://docs.wto.org/imrd/directdoc.asp?DDFDocuments/t/G/TBTN24/CHN1948.DOCX", "https://docs.wto.org/imrd/directdoc.asp?DDFDocuments/t/G/TBTN24/CHN1948.DOCX")</f>
        <v>https://docs.wto.org/imrd/directdoc.asp?DDFDocuments/t/G/TBTN24/CHN1948.DOCX</v>
      </c>
      <c r="R8" s="6"/>
      <c r="S8" s="6"/>
    </row>
    <row r="9" spans="1:19" ht="105" x14ac:dyDescent="0.25">
      <c r="A9" s="2" t="s">
        <v>623</v>
      </c>
      <c r="B9" s="8" t="s">
        <v>69</v>
      </c>
      <c r="C9" s="6" t="s">
        <v>17</v>
      </c>
      <c r="D9" s="7">
        <v>45646</v>
      </c>
      <c r="E9" s="9" t="str">
        <f>HYPERLINK("https://eping.wto.org/en/Search?viewData= G/TBT/N/CHN/1956"," G/TBT/N/CHN/1956")</f>
        <v xml:space="preserve"> G/TBT/N/CHN/1956</v>
      </c>
      <c r="F9" s="8" t="s">
        <v>67</v>
      </c>
      <c r="G9" s="8" t="s">
        <v>68</v>
      </c>
      <c r="I9" s="8" t="s">
        <v>70</v>
      </c>
      <c r="J9" s="8" t="s">
        <v>71</v>
      </c>
      <c r="K9" s="8" t="s">
        <v>32</v>
      </c>
      <c r="L9" s="8" t="s">
        <v>24</v>
      </c>
      <c r="M9" s="6"/>
      <c r="N9" s="7">
        <v>45706</v>
      </c>
      <c r="O9" s="6" t="s">
        <v>25</v>
      </c>
      <c r="P9" s="8" t="s">
        <v>72</v>
      </c>
      <c r="Q9" s="6" t="str">
        <f>HYPERLINK("https://docs.wto.org/imrd/directdoc.asp?DDFDocuments/t/G/TBTN24/CHN1956.DOCX", "https://docs.wto.org/imrd/directdoc.asp?DDFDocuments/t/G/TBTN24/CHN1956.DOCX")</f>
        <v>https://docs.wto.org/imrd/directdoc.asp?DDFDocuments/t/G/TBTN24/CHN1956.DOCX</v>
      </c>
      <c r="R9" s="6"/>
      <c r="S9" s="6"/>
    </row>
    <row r="10" spans="1:19" ht="60" x14ac:dyDescent="0.25">
      <c r="A10" s="2" t="s">
        <v>624</v>
      </c>
      <c r="B10" s="8" t="s">
        <v>75</v>
      </c>
      <c r="C10" s="6" t="s">
        <v>17</v>
      </c>
      <c r="D10" s="7">
        <v>45646</v>
      </c>
      <c r="E10" s="9" t="str">
        <f>HYPERLINK("https://eping.wto.org/en/Search?viewData= G/TBT/N/CHN/1952"," G/TBT/N/CHN/1952")</f>
        <v xml:space="preserve"> G/TBT/N/CHN/1952</v>
      </c>
      <c r="F10" s="8" t="s">
        <v>73</v>
      </c>
      <c r="G10" s="8" t="s">
        <v>74</v>
      </c>
      <c r="I10" s="8" t="s">
        <v>76</v>
      </c>
      <c r="J10" s="8" t="s">
        <v>77</v>
      </c>
      <c r="K10" s="8" t="s">
        <v>45</v>
      </c>
      <c r="L10" s="8" t="s">
        <v>24</v>
      </c>
      <c r="M10" s="6"/>
      <c r="N10" s="7">
        <v>45706</v>
      </c>
      <c r="O10" s="6" t="s">
        <v>25</v>
      </c>
      <c r="P10" s="8" t="s">
        <v>78</v>
      </c>
      <c r="Q10" s="6" t="str">
        <f>HYPERLINK("https://docs.wto.org/imrd/directdoc.asp?DDFDocuments/t/G/TBTN24/CHN1952.DOCX", "https://docs.wto.org/imrd/directdoc.asp?DDFDocuments/t/G/TBTN24/CHN1952.DOCX")</f>
        <v>https://docs.wto.org/imrd/directdoc.asp?DDFDocuments/t/G/TBTN24/CHN1952.DOCX</v>
      </c>
      <c r="R10" s="6"/>
      <c r="S10" s="6"/>
    </row>
    <row r="11" spans="1:19" ht="75" x14ac:dyDescent="0.25">
      <c r="A11" s="2" t="s">
        <v>622</v>
      </c>
      <c r="B11" s="8" t="s">
        <v>63</v>
      </c>
      <c r="C11" s="6" t="s">
        <v>17</v>
      </c>
      <c r="D11" s="7">
        <v>45646</v>
      </c>
      <c r="E11" s="9" t="str">
        <f>HYPERLINK("https://eping.wto.org/en/Search?viewData= G/TBT/N/CHN/1949"," G/TBT/N/CHN/1949")</f>
        <v xml:space="preserve"> G/TBT/N/CHN/1949</v>
      </c>
      <c r="F11" s="8" t="s">
        <v>79</v>
      </c>
      <c r="G11" s="8" t="s">
        <v>80</v>
      </c>
      <c r="I11" s="8" t="s">
        <v>64</v>
      </c>
      <c r="J11" s="8" t="s">
        <v>65</v>
      </c>
      <c r="K11" s="8" t="s">
        <v>59</v>
      </c>
      <c r="L11" s="8" t="s">
        <v>24</v>
      </c>
      <c r="M11" s="6"/>
      <c r="N11" s="7">
        <v>45706</v>
      </c>
      <c r="O11" s="6" t="s">
        <v>25</v>
      </c>
      <c r="P11" s="8" t="s">
        <v>81</v>
      </c>
      <c r="Q11" s="6" t="str">
        <f>HYPERLINK("https://docs.wto.org/imrd/directdoc.asp?DDFDocuments/t/G/TBTN24/CHN1949.DOCX", "https://docs.wto.org/imrd/directdoc.asp?DDFDocuments/t/G/TBTN24/CHN1949.DOCX")</f>
        <v>https://docs.wto.org/imrd/directdoc.asp?DDFDocuments/t/G/TBTN24/CHN1949.DOCX</v>
      </c>
      <c r="R11" s="6"/>
      <c r="S11" s="6"/>
    </row>
    <row r="12" spans="1:19" ht="45" x14ac:dyDescent="0.25">
      <c r="A12" s="2" t="s">
        <v>628</v>
      </c>
      <c r="B12" s="8" t="s">
        <v>84</v>
      </c>
      <c r="C12" s="6" t="s">
        <v>17</v>
      </c>
      <c r="D12" s="7">
        <v>45646</v>
      </c>
      <c r="E12" s="9" t="str">
        <f>HYPERLINK("https://eping.wto.org/en/Search?viewData= G/TBT/N/CHN/1953"," G/TBT/N/CHN/1953")</f>
        <v xml:space="preserve"> G/TBT/N/CHN/1953</v>
      </c>
      <c r="F12" s="8" t="s">
        <v>82</v>
      </c>
      <c r="G12" s="8" t="s">
        <v>83</v>
      </c>
      <c r="I12" s="8" t="s">
        <v>85</v>
      </c>
      <c r="J12" s="8" t="s">
        <v>86</v>
      </c>
      <c r="K12" s="8" t="s">
        <v>87</v>
      </c>
      <c r="L12" s="8" t="s">
        <v>24</v>
      </c>
      <c r="M12" s="6"/>
      <c r="N12" s="7">
        <v>45706</v>
      </c>
      <c r="O12" s="6" t="s">
        <v>25</v>
      </c>
      <c r="P12" s="8" t="s">
        <v>88</v>
      </c>
      <c r="Q12" s="6" t="str">
        <f>HYPERLINK("https://docs.wto.org/imrd/directdoc.asp?DDFDocuments/t/G/TBTN24/CHN1953.DOCX", "https://docs.wto.org/imrd/directdoc.asp?DDFDocuments/t/G/TBTN24/CHN1953.DOCX")</f>
        <v>https://docs.wto.org/imrd/directdoc.asp?DDFDocuments/t/G/TBTN24/CHN1953.DOCX</v>
      </c>
      <c r="R12" s="6"/>
      <c r="S12" s="6"/>
    </row>
    <row r="13" spans="1:19" ht="105" x14ac:dyDescent="0.25">
      <c r="A13" s="2" t="s">
        <v>619</v>
      </c>
      <c r="B13" s="8" t="s">
        <v>42</v>
      </c>
      <c r="C13" s="6" t="s">
        <v>17</v>
      </c>
      <c r="D13" s="7">
        <v>45646</v>
      </c>
      <c r="E13" s="9" t="str">
        <f>HYPERLINK("https://eping.wto.org/en/Search?viewData= G/TBT/N/CHN/1950"," G/TBT/N/CHN/1950")</f>
        <v xml:space="preserve"> G/TBT/N/CHN/1950</v>
      </c>
      <c r="F13" s="8" t="s">
        <v>89</v>
      </c>
      <c r="G13" s="8" t="s">
        <v>90</v>
      </c>
      <c r="I13" s="8" t="s">
        <v>43</v>
      </c>
      <c r="J13" s="8" t="s">
        <v>44</v>
      </c>
      <c r="K13" s="8" t="s">
        <v>59</v>
      </c>
      <c r="L13" s="8" t="s">
        <v>24</v>
      </c>
      <c r="M13" s="6"/>
      <c r="N13" s="7">
        <v>45706</v>
      </c>
      <c r="O13" s="6" t="s">
        <v>25</v>
      </c>
      <c r="P13" s="8" t="s">
        <v>91</v>
      </c>
      <c r="Q13" s="6" t="str">
        <f>HYPERLINK("https://docs.wto.org/imrd/directdoc.asp?DDFDocuments/t/G/TBTN24/CHN1950.DOCX", "https://docs.wto.org/imrd/directdoc.asp?DDFDocuments/t/G/TBTN24/CHN1950.DOCX")</f>
        <v>https://docs.wto.org/imrd/directdoc.asp?DDFDocuments/t/G/TBTN24/CHN1950.DOCX</v>
      </c>
      <c r="R13" s="6"/>
      <c r="S13" s="6"/>
    </row>
    <row r="14" spans="1:19" ht="150" x14ac:dyDescent="0.25">
      <c r="A14" s="2" t="s">
        <v>625</v>
      </c>
      <c r="B14" s="8" t="s">
        <v>94</v>
      </c>
      <c r="C14" s="6" t="s">
        <v>17</v>
      </c>
      <c r="D14" s="7">
        <v>45646</v>
      </c>
      <c r="E14" s="9" t="str">
        <f>HYPERLINK("https://eping.wto.org/en/Search?viewData= G/TBT/N/CHN/1951"," G/TBT/N/CHN/1951")</f>
        <v xml:space="preserve"> G/TBT/N/CHN/1951</v>
      </c>
      <c r="F14" s="8" t="s">
        <v>92</v>
      </c>
      <c r="G14" s="8" t="s">
        <v>93</v>
      </c>
      <c r="I14" s="8" t="s">
        <v>95</v>
      </c>
      <c r="J14" s="8" t="s">
        <v>96</v>
      </c>
      <c r="K14" s="8" t="s">
        <v>59</v>
      </c>
      <c r="L14" s="8" t="s">
        <v>24</v>
      </c>
      <c r="M14" s="6"/>
      <c r="N14" s="7">
        <v>45706</v>
      </c>
      <c r="O14" s="6" t="s">
        <v>25</v>
      </c>
      <c r="P14" s="8" t="s">
        <v>97</v>
      </c>
      <c r="Q14" s="6" t="str">
        <f>HYPERLINK("https://docs.wto.org/imrd/directdoc.asp?DDFDocuments/t/G/TBTN24/CHN1951.DOCX", "https://docs.wto.org/imrd/directdoc.asp?DDFDocuments/t/G/TBTN24/CHN1951.DOCX")</f>
        <v>https://docs.wto.org/imrd/directdoc.asp?DDFDocuments/t/G/TBTN24/CHN1951.DOCX</v>
      </c>
      <c r="R14" s="6"/>
      <c r="S14" s="6"/>
    </row>
    <row r="15" spans="1:19" ht="45" x14ac:dyDescent="0.25">
      <c r="A15" s="2" t="s">
        <v>626</v>
      </c>
      <c r="B15" s="8" t="s">
        <v>100</v>
      </c>
      <c r="C15" s="6" t="s">
        <v>17</v>
      </c>
      <c r="D15" s="7">
        <v>45646</v>
      </c>
      <c r="E15" s="9" t="str">
        <f>HYPERLINK("https://eping.wto.org/en/Search?viewData= G/TBT/N/CHN/1960"," G/TBT/N/CHN/1960")</f>
        <v xml:space="preserve"> G/TBT/N/CHN/1960</v>
      </c>
      <c r="F15" s="8" t="s">
        <v>98</v>
      </c>
      <c r="G15" s="8" t="s">
        <v>99</v>
      </c>
      <c r="I15" s="8" t="s">
        <v>101</v>
      </c>
      <c r="J15" s="8" t="s">
        <v>102</v>
      </c>
      <c r="K15" s="8" t="s">
        <v>103</v>
      </c>
      <c r="L15" s="8" t="s">
        <v>24</v>
      </c>
      <c r="M15" s="6"/>
      <c r="N15" s="7">
        <v>45706</v>
      </c>
      <c r="O15" s="6" t="s">
        <v>25</v>
      </c>
      <c r="P15" s="8" t="s">
        <v>104</v>
      </c>
      <c r="Q15" s="6" t="str">
        <f>HYPERLINK("https://docs.wto.org/imrd/directdoc.asp?DDFDocuments/t/G/TBTN24/CHN1960.DOCX", "https://docs.wto.org/imrd/directdoc.asp?DDFDocuments/t/G/TBTN24/CHN1960.DOCX")</f>
        <v>https://docs.wto.org/imrd/directdoc.asp?DDFDocuments/t/G/TBTN24/CHN1960.DOCX</v>
      </c>
      <c r="R15" s="6"/>
      <c r="S15" s="6"/>
    </row>
    <row r="16" spans="1:19" ht="45" x14ac:dyDescent="0.25">
      <c r="A16" s="2" t="s">
        <v>627</v>
      </c>
      <c r="B16" s="8" t="s">
        <v>107</v>
      </c>
      <c r="C16" s="6" t="s">
        <v>17</v>
      </c>
      <c r="D16" s="7">
        <v>45646</v>
      </c>
      <c r="E16" s="9" t="str">
        <f>HYPERLINK("https://eping.wto.org/en/Search?viewData= G/TBT/N/CHN/1955"," G/TBT/N/CHN/1955")</f>
        <v xml:space="preserve"> G/TBT/N/CHN/1955</v>
      </c>
      <c r="F16" s="8" t="s">
        <v>105</v>
      </c>
      <c r="G16" s="8" t="s">
        <v>106</v>
      </c>
      <c r="I16" s="8" t="s">
        <v>108</v>
      </c>
      <c r="J16" s="8" t="s">
        <v>109</v>
      </c>
      <c r="K16" s="8" t="s">
        <v>32</v>
      </c>
      <c r="L16" s="8" t="s">
        <v>24</v>
      </c>
      <c r="M16" s="6"/>
      <c r="N16" s="7">
        <v>45706</v>
      </c>
      <c r="O16" s="6" t="s">
        <v>25</v>
      </c>
      <c r="P16" s="8" t="s">
        <v>110</v>
      </c>
      <c r="Q16" s="6" t="str">
        <f>HYPERLINK("https://docs.wto.org/imrd/directdoc.asp?DDFDocuments/t/G/TBTN24/CHN1955.DOCX", "https://docs.wto.org/imrd/directdoc.asp?DDFDocuments/t/G/TBTN24/CHN1955.DOCX")</f>
        <v>https://docs.wto.org/imrd/directdoc.asp?DDFDocuments/t/G/TBTN24/CHN1955.DOCX</v>
      </c>
      <c r="R16" s="6"/>
      <c r="S16" s="6"/>
    </row>
    <row r="17" spans="1:19" ht="195" x14ac:dyDescent="0.25">
      <c r="A17" s="2" t="s">
        <v>629</v>
      </c>
      <c r="B17" s="8" t="s">
        <v>114</v>
      </c>
      <c r="C17" s="6" t="s">
        <v>111</v>
      </c>
      <c r="D17" s="7">
        <v>45645</v>
      </c>
      <c r="E17" s="9" t="str">
        <f>HYPERLINK("https://eping.wto.org/en/Search?viewData= G/TBT/N/GBR/95"," G/TBT/N/GBR/95")</f>
        <v xml:space="preserve"> G/TBT/N/GBR/95</v>
      </c>
      <c r="F17" s="8" t="s">
        <v>112</v>
      </c>
      <c r="G17" s="8" t="s">
        <v>113</v>
      </c>
      <c r="I17" s="8" t="s">
        <v>115</v>
      </c>
      <c r="J17" s="8" t="s">
        <v>116</v>
      </c>
      <c r="K17" s="8" t="s">
        <v>117</v>
      </c>
      <c r="L17" s="8" t="s">
        <v>24</v>
      </c>
      <c r="M17" s="6"/>
      <c r="N17" s="7">
        <v>45741</v>
      </c>
      <c r="O17" s="6" t="s">
        <v>25</v>
      </c>
      <c r="P17" s="8" t="s">
        <v>118</v>
      </c>
      <c r="Q17" s="6" t="str">
        <f>HYPERLINK("https://docs.wto.org/imrd/directdoc.asp?DDFDocuments/t/G/TBTN24/GBR95.DOCX", "https://docs.wto.org/imrd/directdoc.asp?DDFDocuments/t/G/TBTN24/GBR95.DOCX")</f>
        <v>https://docs.wto.org/imrd/directdoc.asp?DDFDocuments/t/G/TBTN24/GBR95.DOCX</v>
      </c>
      <c r="R17" s="6"/>
      <c r="S17" s="6"/>
    </row>
    <row r="18" spans="1:19" ht="30" x14ac:dyDescent="0.25">
      <c r="A18" s="2" t="s">
        <v>630</v>
      </c>
      <c r="B18" s="8" t="s">
        <v>122</v>
      </c>
      <c r="C18" s="6" t="s">
        <v>119</v>
      </c>
      <c r="D18" s="7">
        <v>45645</v>
      </c>
      <c r="E18" s="9" t="str">
        <f>HYPERLINK("https://eping.wto.org/en/Search?viewData= G/TBT/N/BRA/1581"," G/TBT/N/BRA/1581")</f>
        <v xml:space="preserve"> G/TBT/N/BRA/1581</v>
      </c>
      <c r="F18" s="8" t="s">
        <v>120</v>
      </c>
      <c r="G18" s="8" t="s">
        <v>121</v>
      </c>
      <c r="I18" s="8" t="s">
        <v>123</v>
      </c>
      <c r="J18" s="8" t="s">
        <v>124</v>
      </c>
      <c r="K18" s="8" t="s">
        <v>59</v>
      </c>
      <c r="L18" s="8" t="s">
        <v>125</v>
      </c>
      <c r="M18" s="6"/>
      <c r="N18" s="7">
        <v>45740</v>
      </c>
      <c r="O18" s="6" t="s">
        <v>25</v>
      </c>
      <c r="P18" s="8" t="s">
        <v>126</v>
      </c>
      <c r="Q18" s="6" t="str">
        <f>HYPERLINK("https://docs.wto.org/imrd/directdoc.asp?DDFDocuments/t/G/TBTN24/BRA1581.DOCX", "https://docs.wto.org/imrd/directdoc.asp?DDFDocuments/t/G/TBTN24/BRA1581.DOCX")</f>
        <v>https://docs.wto.org/imrd/directdoc.asp?DDFDocuments/t/G/TBTN24/BRA1581.DOCX</v>
      </c>
      <c r="R18" s="6"/>
      <c r="S18" s="6"/>
    </row>
    <row r="19" spans="1:19" x14ac:dyDescent="0.25">
      <c r="A19" s="2" t="s">
        <v>631</v>
      </c>
      <c r="B19" s="8" t="s">
        <v>129</v>
      </c>
      <c r="C19" s="6" t="s">
        <v>47</v>
      </c>
      <c r="D19" s="7">
        <v>45644</v>
      </c>
      <c r="E19" s="9" t="str">
        <f>HYPERLINK("https://eping.wto.org/en/Search?viewData= G/TBT/N/JPN/846"," G/TBT/N/JPN/846")</f>
        <v xml:space="preserve"> G/TBT/N/JPN/846</v>
      </c>
      <c r="F19" s="8" t="s">
        <v>127</v>
      </c>
      <c r="G19" s="8" t="s">
        <v>128</v>
      </c>
      <c r="I19" s="8" t="s">
        <v>24</v>
      </c>
      <c r="J19" s="8" t="s">
        <v>130</v>
      </c>
      <c r="K19" s="8" t="s">
        <v>131</v>
      </c>
      <c r="L19" s="8" t="s">
        <v>24</v>
      </c>
      <c r="M19" s="6"/>
      <c r="N19" s="7">
        <v>45704</v>
      </c>
      <c r="O19" s="6" t="s">
        <v>25</v>
      </c>
      <c r="P19" s="8" t="s">
        <v>132</v>
      </c>
      <c r="Q19" s="6" t="str">
        <f>HYPERLINK("https://docs.wto.org/imrd/directdoc.asp?DDFDocuments/t/G/TBTN24/JPN846.DOCX", "https://docs.wto.org/imrd/directdoc.asp?DDFDocuments/t/G/TBTN24/JPN846.DOCX")</f>
        <v>https://docs.wto.org/imrd/directdoc.asp?DDFDocuments/t/G/TBTN24/JPN846.DOCX</v>
      </c>
      <c r="R19" s="6"/>
      <c r="S19" s="6"/>
    </row>
    <row r="20" spans="1:19" ht="90" x14ac:dyDescent="0.25">
      <c r="A20" s="2" t="s">
        <v>632</v>
      </c>
      <c r="B20" s="8" t="s">
        <v>136</v>
      </c>
      <c r="C20" s="6" t="s">
        <v>133</v>
      </c>
      <c r="D20" s="7">
        <v>45644</v>
      </c>
      <c r="E20" s="9" t="str">
        <f>HYPERLINK("https://eping.wto.org/en/Search?viewData= G/TBT/N/IND/355"," G/TBT/N/IND/355")</f>
        <v xml:space="preserve"> G/TBT/N/IND/355</v>
      </c>
      <c r="F20" s="8" t="s">
        <v>134</v>
      </c>
      <c r="G20" s="8" t="s">
        <v>135</v>
      </c>
      <c r="I20" s="8" t="s">
        <v>24</v>
      </c>
      <c r="J20" s="8" t="s">
        <v>137</v>
      </c>
      <c r="K20" s="8" t="s">
        <v>131</v>
      </c>
      <c r="L20" s="8" t="s">
        <v>24</v>
      </c>
      <c r="M20" s="6"/>
      <c r="N20" s="7">
        <v>45704</v>
      </c>
      <c r="O20" s="6" t="s">
        <v>25</v>
      </c>
      <c r="P20" s="8" t="s">
        <v>138</v>
      </c>
      <c r="Q20" s="6" t="str">
        <f>HYPERLINK("https://docs.wto.org/imrd/directdoc.asp?DDFDocuments/t/G/TBTN24/IND355.DOCX", "https://docs.wto.org/imrd/directdoc.asp?DDFDocuments/t/G/TBTN24/IND355.DOCX")</f>
        <v>https://docs.wto.org/imrd/directdoc.asp?DDFDocuments/t/G/TBTN24/IND355.DOCX</v>
      </c>
      <c r="R20" s="6"/>
      <c r="S20" s="6"/>
    </row>
    <row r="21" spans="1:19" ht="60" x14ac:dyDescent="0.25">
      <c r="A21" s="2" t="s">
        <v>630</v>
      </c>
      <c r="B21" s="8" t="s">
        <v>142</v>
      </c>
      <c r="C21" s="6" t="s">
        <v>139</v>
      </c>
      <c r="D21" s="7">
        <v>45644</v>
      </c>
      <c r="E21" s="9" t="str">
        <f>HYPERLINK("https://eping.wto.org/en/Search?viewData= G/TBT/N/SLV/232"," G/TBT/N/SLV/232")</f>
        <v xml:space="preserve"> G/TBT/N/SLV/232</v>
      </c>
      <c r="F21" s="8" t="s">
        <v>140</v>
      </c>
      <c r="G21" s="8" t="s">
        <v>141</v>
      </c>
      <c r="I21" s="8" t="s">
        <v>24</v>
      </c>
      <c r="J21" s="8" t="s">
        <v>143</v>
      </c>
      <c r="K21" s="8" t="s">
        <v>144</v>
      </c>
      <c r="L21" s="8" t="s">
        <v>125</v>
      </c>
      <c r="M21" s="6"/>
      <c r="N21" s="7">
        <v>45704</v>
      </c>
      <c r="O21" s="6" t="s">
        <v>25</v>
      </c>
      <c r="P21" s="8" t="s">
        <v>145</v>
      </c>
      <c r="Q21" s="6"/>
      <c r="R21" s="6"/>
      <c r="S21" s="6" t="str">
        <f>HYPERLINK("https://docs.wto.org/imrd/directdoc.asp?DDFDocuments/v/G/TBTN24/SLV232.DOCX", "https://docs.wto.org/imrd/directdoc.asp?DDFDocuments/v/G/TBTN24/SLV232.DOCX")</f>
        <v>https://docs.wto.org/imrd/directdoc.asp?DDFDocuments/v/G/TBTN24/SLV232.DOCX</v>
      </c>
    </row>
    <row r="22" spans="1:19" ht="75" x14ac:dyDescent="0.25">
      <c r="A22" s="2" t="s">
        <v>633</v>
      </c>
      <c r="B22" s="8" t="s">
        <v>149</v>
      </c>
      <c r="C22" s="6" t="s">
        <v>146</v>
      </c>
      <c r="D22" s="7">
        <v>45644</v>
      </c>
      <c r="E22" s="9" t="str">
        <f>HYPERLINK("https://eping.wto.org/en/Search?viewData= G/TBT/N/EGY/497"," G/TBT/N/EGY/497")</f>
        <v xml:space="preserve"> G/TBT/N/EGY/497</v>
      </c>
      <c r="F22" s="8" t="s">
        <v>147</v>
      </c>
      <c r="G22" s="8" t="s">
        <v>148</v>
      </c>
      <c r="I22" s="8" t="s">
        <v>24</v>
      </c>
      <c r="J22" s="8" t="s">
        <v>150</v>
      </c>
      <c r="K22" s="8" t="s">
        <v>151</v>
      </c>
      <c r="L22" s="8" t="s">
        <v>24</v>
      </c>
      <c r="M22" s="6"/>
      <c r="N22" s="7">
        <v>45704</v>
      </c>
      <c r="O22" s="6" t="s">
        <v>25</v>
      </c>
      <c r="P22" s="6"/>
      <c r="Q22" s="6" t="str">
        <f>HYPERLINK("https://docs.wto.org/imrd/directdoc.asp?DDFDocuments/t/G/TBTN24/EGY497.DOCX", "https://docs.wto.org/imrd/directdoc.asp?DDFDocuments/t/G/TBTN24/EGY497.DOCX")</f>
        <v>https://docs.wto.org/imrd/directdoc.asp?DDFDocuments/t/G/TBTN24/EGY497.DOCX</v>
      </c>
      <c r="R22" s="6"/>
      <c r="S22" s="6"/>
    </row>
    <row r="23" spans="1:19" ht="225" x14ac:dyDescent="0.25">
      <c r="A23" s="2" t="s">
        <v>634</v>
      </c>
      <c r="B23" s="8" t="s">
        <v>155</v>
      </c>
      <c r="C23" s="6" t="s">
        <v>152</v>
      </c>
      <c r="D23" s="7">
        <v>45644</v>
      </c>
      <c r="E23" s="9" t="str">
        <f>HYPERLINK("https://eping.wto.org/en/Search?viewData= G/TBT/N/USA/2171"," G/TBT/N/USA/2171")</f>
        <v xml:space="preserve"> G/TBT/N/USA/2171</v>
      </c>
      <c r="F23" s="8" t="s">
        <v>153</v>
      </c>
      <c r="G23" s="8" t="s">
        <v>154</v>
      </c>
      <c r="I23" s="8" t="s">
        <v>24</v>
      </c>
      <c r="J23" s="8" t="s">
        <v>156</v>
      </c>
      <c r="K23" s="8" t="s">
        <v>45</v>
      </c>
      <c r="L23" s="8" t="s">
        <v>24</v>
      </c>
      <c r="M23" s="6"/>
      <c r="N23" s="7">
        <v>45642</v>
      </c>
      <c r="O23" s="6" t="s">
        <v>25</v>
      </c>
      <c r="P23" s="8" t="s">
        <v>157</v>
      </c>
      <c r="Q23" s="6" t="str">
        <f>HYPERLINK("https://docs.wto.org/imrd/directdoc.asp?DDFDocuments/t/G/TBTN24/USA2171.DOCX", "https://docs.wto.org/imrd/directdoc.asp?DDFDocuments/t/G/TBTN24/USA2171.DOCX")</f>
        <v>https://docs.wto.org/imrd/directdoc.asp?DDFDocuments/t/G/TBTN24/USA2171.DOCX</v>
      </c>
      <c r="R23" s="6"/>
      <c r="S23" s="6"/>
    </row>
    <row r="24" spans="1:19" ht="409.5" x14ac:dyDescent="0.25">
      <c r="A24" s="2" t="s">
        <v>635</v>
      </c>
      <c r="B24" s="8" t="s">
        <v>160</v>
      </c>
      <c r="C24" s="6" t="s">
        <v>146</v>
      </c>
      <c r="D24" s="7">
        <v>45644</v>
      </c>
      <c r="E24" s="9" t="str">
        <f>HYPERLINK("https://eping.wto.org/en/Search?viewData= G/TBT/N/EGY/499"," G/TBT/N/EGY/499")</f>
        <v xml:space="preserve"> G/TBT/N/EGY/499</v>
      </c>
      <c r="F24" s="8" t="s">
        <v>158</v>
      </c>
      <c r="G24" s="8" t="s">
        <v>159</v>
      </c>
      <c r="I24" s="8" t="s">
        <v>24</v>
      </c>
      <c r="J24" s="8" t="s">
        <v>161</v>
      </c>
      <c r="K24" s="8" t="s">
        <v>151</v>
      </c>
      <c r="L24" s="8" t="s">
        <v>24</v>
      </c>
      <c r="M24" s="6"/>
      <c r="N24" s="7">
        <v>45704</v>
      </c>
      <c r="O24" s="6" t="s">
        <v>25</v>
      </c>
      <c r="P24" s="6"/>
      <c r="Q24" s="6" t="str">
        <f>HYPERLINK("https://docs.wto.org/imrd/directdoc.asp?DDFDocuments/t/G/TBTN24/EGY499.DOCX", "https://docs.wto.org/imrd/directdoc.asp?DDFDocuments/t/G/TBTN24/EGY499.DOCX")</f>
        <v>https://docs.wto.org/imrd/directdoc.asp?DDFDocuments/t/G/TBTN24/EGY499.DOCX</v>
      </c>
      <c r="R24" s="6"/>
      <c r="S24" s="6"/>
    </row>
    <row r="25" spans="1:19" ht="60" x14ac:dyDescent="0.25">
      <c r="A25" s="2" t="s">
        <v>633</v>
      </c>
      <c r="B25" s="8" t="s">
        <v>149</v>
      </c>
      <c r="C25" s="6" t="s">
        <v>146</v>
      </c>
      <c r="D25" s="7">
        <v>45644</v>
      </c>
      <c r="E25" s="9" t="str">
        <f>HYPERLINK("https://eping.wto.org/en/Search?viewData= G/TBT/N/EGY/498"," G/TBT/N/EGY/498")</f>
        <v xml:space="preserve"> G/TBT/N/EGY/498</v>
      </c>
      <c r="F25" s="8" t="s">
        <v>162</v>
      </c>
      <c r="G25" s="8" t="s">
        <v>163</v>
      </c>
      <c r="I25" s="8" t="s">
        <v>24</v>
      </c>
      <c r="J25" s="8" t="s">
        <v>150</v>
      </c>
      <c r="K25" s="8" t="s">
        <v>151</v>
      </c>
      <c r="L25" s="8" t="s">
        <v>24</v>
      </c>
      <c r="M25" s="6"/>
      <c r="N25" s="7">
        <v>45704</v>
      </c>
      <c r="O25" s="6" t="s">
        <v>25</v>
      </c>
      <c r="P25" s="6"/>
      <c r="Q25" s="6" t="str">
        <f>HYPERLINK("https://docs.wto.org/imrd/directdoc.asp?DDFDocuments/t/G/TBTN24/EGY498.DOCX", "https://docs.wto.org/imrd/directdoc.asp?DDFDocuments/t/G/TBTN24/EGY498.DOCX")</f>
        <v>https://docs.wto.org/imrd/directdoc.asp?DDFDocuments/t/G/TBTN24/EGY498.DOCX</v>
      </c>
      <c r="R25" s="6"/>
      <c r="S25" s="6"/>
    </row>
    <row r="26" spans="1:19" ht="135" x14ac:dyDescent="0.25">
      <c r="A26" s="2" t="s">
        <v>637</v>
      </c>
      <c r="B26" s="8" t="s">
        <v>167</v>
      </c>
      <c r="C26" s="6" t="s">
        <v>164</v>
      </c>
      <c r="D26" s="7">
        <v>45644</v>
      </c>
      <c r="E26" s="9" t="str">
        <f>HYPERLINK("https://eping.wto.org/en/Search?viewData= G/TBT/N/MEX/541"," G/TBT/N/MEX/541")</f>
        <v xml:space="preserve"> G/TBT/N/MEX/541</v>
      </c>
      <c r="F26" s="8" t="s">
        <v>165</v>
      </c>
      <c r="G26" s="8" t="s">
        <v>166</v>
      </c>
      <c r="I26" s="8" t="s">
        <v>24</v>
      </c>
      <c r="J26" s="8" t="s">
        <v>168</v>
      </c>
      <c r="K26" s="8" t="s">
        <v>169</v>
      </c>
      <c r="L26" s="8" t="s">
        <v>24</v>
      </c>
      <c r="M26" s="6"/>
      <c r="N26" s="7">
        <v>45704</v>
      </c>
      <c r="O26" s="6" t="s">
        <v>25</v>
      </c>
      <c r="P26" s="8" t="s">
        <v>170</v>
      </c>
      <c r="Q26" s="6" t="str">
        <f>HYPERLINK("https://docs.wto.org/imrd/directdoc.asp?DDFDocuments/t/G/TBTN24/MEX541.DOCX", "https://docs.wto.org/imrd/directdoc.asp?DDFDocuments/t/G/TBTN24/MEX541.DOCX")</f>
        <v>https://docs.wto.org/imrd/directdoc.asp?DDFDocuments/t/G/TBTN24/MEX541.DOCX</v>
      </c>
      <c r="R26" s="6"/>
      <c r="S26" s="6" t="str">
        <f>HYPERLINK("https://docs.wto.org/imrd/directdoc.asp?DDFDocuments/v/G/TBTN24/MEX541.DOCX", "https://docs.wto.org/imrd/directdoc.asp?DDFDocuments/v/G/TBTN24/MEX541.DOCX")</f>
        <v>https://docs.wto.org/imrd/directdoc.asp?DDFDocuments/v/G/TBTN24/MEX541.DOCX</v>
      </c>
    </row>
    <row r="27" spans="1:19" ht="409.5" x14ac:dyDescent="0.25">
      <c r="A27" s="2" t="s">
        <v>636</v>
      </c>
      <c r="B27" s="8" t="s">
        <v>174</v>
      </c>
      <c r="C27" s="6" t="s">
        <v>171</v>
      </c>
      <c r="D27" s="7">
        <v>45643</v>
      </c>
      <c r="E27" s="9" t="str">
        <f>HYPERLINK("https://eping.wto.org/en/Search?viewData= G/TBT/N/UKR/326"," G/TBT/N/UKR/326")</f>
        <v xml:space="preserve"> G/TBT/N/UKR/326</v>
      </c>
      <c r="F27" s="8" t="s">
        <v>172</v>
      </c>
      <c r="G27" s="8" t="s">
        <v>173</v>
      </c>
      <c r="I27" s="8" t="s">
        <v>24</v>
      </c>
      <c r="J27" s="8" t="s">
        <v>175</v>
      </c>
      <c r="K27" s="8" t="s">
        <v>176</v>
      </c>
      <c r="L27" s="8" t="s">
        <v>125</v>
      </c>
      <c r="M27" s="6"/>
      <c r="N27" s="7">
        <v>45703</v>
      </c>
      <c r="O27" s="6" t="s">
        <v>25</v>
      </c>
      <c r="P27" s="8" t="s">
        <v>177</v>
      </c>
      <c r="Q27" s="6" t="str">
        <f>HYPERLINK("https://docs.wto.org/imrd/directdoc.asp?DDFDocuments/t/G/TBTN24/UKR326.DOCX", "https://docs.wto.org/imrd/directdoc.asp?DDFDocuments/t/G/TBTN24/UKR326.DOCX")</f>
        <v>https://docs.wto.org/imrd/directdoc.asp?DDFDocuments/t/G/TBTN24/UKR326.DOCX</v>
      </c>
      <c r="R27" s="6" t="str">
        <f>HYPERLINK("https://docs.wto.org/imrd/directdoc.asp?DDFDocuments/u/G/TBTN24/UKR326.DOCX", "https://docs.wto.org/imrd/directdoc.asp?DDFDocuments/u/G/TBTN24/UKR326.DOCX")</f>
        <v>https://docs.wto.org/imrd/directdoc.asp?DDFDocuments/u/G/TBTN24/UKR326.DOCX</v>
      </c>
      <c r="S27" s="6"/>
    </row>
    <row r="28" spans="1:19" ht="30" x14ac:dyDescent="0.25">
      <c r="A28" s="2" t="s">
        <v>638</v>
      </c>
      <c r="B28" s="8" t="s">
        <v>181</v>
      </c>
      <c r="C28" s="6" t="s">
        <v>178</v>
      </c>
      <c r="D28" s="7">
        <v>45643</v>
      </c>
      <c r="E28" s="9" t="str">
        <f>HYPERLINK("https://eping.wto.org/en/Search?viewData= G/TBT/N/KEN/1718"," G/TBT/N/KEN/1718")</f>
        <v xml:space="preserve"> G/TBT/N/KEN/1718</v>
      </c>
      <c r="F28" s="8" t="s">
        <v>179</v>
      </c>
      <c r="G28" s="8" t="s">
        <v>180</v>
      </c>
      <c r="I28" s="8" t="s">
        <v>182</v>
      </c>
      <c r="J28" s="8" t="s">
        <v>183</v>
      </c>
      <c r="K28" s="8" t="s">
        <v>184</v>
      </c>
      <c r="L28" s="8" t="s">
        <v>185</v>
      </c>
      <c r="M28" s="6"/>
      <c r="N28" s="7">
        <v>45703</v>
      </c>
      <c r="O28" s="6" t="s">
        <v>25</v>
      </c>
      <c r="P28" s="8" t="s">
        <v>186</v>
      </c>
      <c r="Q28" s="6" t="str">
        <f>HYPERLINK("https://docs.wto.org/imrd/directdoc.asp?DDFDocuments/t/G/TBTN24/KEN1718.DOCX", "https://docs.wto.org/imrd/directdoc.asp?DDFDocuments/t/G/TBTN24/KEN1718.DOCX")</f>
        <v>https://docs.wto.org/imrd/directdoc.asp?DDFDocuments/t/G/TBTN24/KEN1718.DOCX</v>
      </c>
      <c r="R28" s="6"/>
      <c r="S28" s="6" t="str">
        <f>HYPERLINK("https://docs.wto.org/imrd/directdoc.asp?DDFDocuments/v/G/TBTN24/KEN1718.DOCX", "https://docs.wto.org/imrd/directdoc.asp?DDFDocuments/v/G/TBTN24/KEN1718.DOCX")</f>
        <v>https://docs.wto.org/imrd/directdoc.asp?DDFDocuments/v/G/TBTN24/KEN1718.DOCX</v>
      </c>
    </row>
    <row r="29" spans="1:19" ht="45" x14ac:dyDescent="0.25">
      <c r="A29" s="2" t="s">
        <v>639</v>
      </c>
      <c r="B29" s="8" t="s">
        <v>189</v>
      </c>
      <c r="C29" s="6" t="s">
        <v>178</v>
      </c>
      <c r="D29" s="7">
        <v>45643</v>
      </c>
      <c r="E29" s="9" t="str">
        <f>HYPERLINK("https://eping.wto.org/en/Search?viewData= G/TBT/N/KEN/1719"," G/TBT/N/KEN/1719")</f>
        <v xml:space="preserve"> G/TBT/N/KEN/1719</v>
      </c>
      <c r="F29" s="8" t="s">
        <v>187</v>
      </c>
      <c r="G29" s="8" t="s">
        <v>188</v>
      </c>
      <c r="I29" s="8" t="s">
        <v>190</v>
      </c>
      <c r="J29" s="8" t="s">
        <v>183</v>
      </c>
      <c r="K29" s="8" t="s">
        <v>184</v>
      </c>
      <c r="L29" s="8" t="s">
        <v>185</v>
      </c>
      <c r="M29" s="6"/>
      <c r="N29" s="7">
        <v>45703</v>
      </c>
      <c r="O29" s="6" t="s">
        <v>25</v>
      </c>
      <c r="P29" s="8" t="s">
        <v>191</v>
      </c>
      <c r="Q29" s="6" t="str">
        <f>HYPERLINK("https://docs.wto.org/imrd/directdoc.asp?DDFDocuments/t/G/TBTN24/KEN1719.DOCX", "https://docs.wto.org/imrd/directdoc.asp?DDFDocuments/t/G/TBTN24/KEN1719.DOCX")</f>
        <v>https://docs.wto.org/imrd/directdoc.asp?DDFDocuments/t/G/TBTN24/KEN1719.DOCX</v>
      </c>
      <c r="R29" s="6"/>
      <c r="S29" s="6" t="str">
        <f>HYPERLINK("https://docs.wto.org/imrd/directdoc.asp?DDFDocuments/v/G/TBTN24/KEN1719.DOCX", "https://docs.wto.org/imrd/directdoc.asp?DDFDocuments/v/G/TBTN24/KEN1719.DOCX")</f>
        <v>https://docs.wto.org/imrd/directdoc.asp?DDFDocuments/v/G/TBTN24/KEN1719.DOCX</v>
      </c>
    </row>
    <row r="30" spans="1:19" ht="90" x14ac:dyDescent="0.25">
      <c r="A30" s="2" t="s">
        <v>640</v>
      </c>
      <c r="B30" s="8" t="s">
        <v>194</v>
      </c>
      <c r="C30" s="6" t="s">
        <v>178</v>
      </c>
      <c r="D30" s="7">
        <v>45643</v>
      </c>
      <c r="E30" s="9" t="str">
        <f>HYPERLINK("https://eping.wto.org/en/Search?viewData= G/TBT/N/KEN/1717"," G/TBT/N/KEN/1717")</f>
        <v xml:space="preserve"> G/TBT/N/KEN/1717</v>
      </c>
      <c r="F30" s="8" t="s">
        <v>192</v>
      </c>
      <c r="G30" s="8" t="s">
        <v>193</v>
      </c>
      <c r="I30" s="8" t="s">
        <v>195</v>
      </c>
      <c r="J30" s="8" t="s">
        <v>196</v>
      </c>
      <c r="K30" s="8" t="s">
        <v>197</v>
      </c>
      <c r="L30" s="8" t="s">
        <v>24</v>
      </c>
      <c r="M30" s="6"/>
      <c r="N30" s="7" t="s">
        <v>24</v>
      </c>
      <c r="O30" s="6" t="s">
        <v>25</v>
      </c>
      <c r="P30" s="8" t="s">
        <v>198</v>
      </c>
      <c r="Q30" s="6" t="str">
        <f>HYPERLINK("https://docs.wto.org/imrd/directdoc.asp?DDFDocuments/t/G/TBTN24/KEN1717.DOCX", "https://docs.wto.org/imrd/directdoc.asp?DDFDocuments/t/G/TBTN24/KEN1717.DOCX")</f>
        <v>https://docs.wto.org/imrd/directdoc.asp?DDFDocuments/t/G/TBTN24/KEN1717.DOCX</v>
      </c>
      <c r="R30" s="6"/>
      <c r="S30" s="6" t="str">
        <f>HYPERLINK("https://docs.wto.org/imrd/directdoc.asp?DDFDocuments/v/G/TBTN24/KEN1717.DOCX", "https://docs.wto.org/imrd/directdoc.asp?DDFDocuments/v/G/TBTN24/KEN1717.DOCX")</f>
        <v>https://docs.wto.org/imrd/directdoc.asp?DDFDocuments/v/G/TBTN24/KEN1717.DOCX</v>
      </c>
    </row>
    <row r="31" spans="1:19" ht="30" x14ac:dyDescent="0.25">
      <c r="A31" s="2" t="s">
        <v>639</v>
      </c>
      <c r="B31" s="8" t="s">
        <v>189</v>
      </c>
      <c r="C31" s="6" t="s">
        <v>178</v>
      </c>
      <c r="D31" s="7">
        <v>45643</v>
      </c>
      <c r="E31" s="9" t="str">
        <f>HYPERLINK("https://eping.wto.org/en/Search?viewData= G/TBT/N/KEN/1720"," G/TBT/N/KEN/1720")</f>
        <v xml:space="preserve"> G/TBT/N/KEN/1720</v>
      </c>
      <c r="F31" s="8" t="s">
        <v>199</v>
      </c>
      <c r="G31" s="8" t="s">
        <v>200</v>
      </c>
      <c r="I31" s="8" t="s">
        <v>190</v>
      </c>
      <c r="J31" s="8" t="s">
        <v>183</v>
      </c>
      <c r="K31" s="8" t="s">
        <v>184</v>
      </c>
      <c r="L31" s="8" t="s">
        <v>185</v>
      </c>
      <c r="M31" s="6"/>
      <c r="N31" s="7">
        <v>45703</v>
      </c>
      <c r="O31" s="6" t="s">
        <v>25</v>
      </c>
      <c r="P31" s="8" t="s">
        <v>201</v>
      </c>
      <c r="Q31" s="6" t="str">
        <f>HYPERLINK("https://docs.wto.org/imrd/directdoc.asp?DDFDocuments/t/G/TBTN24/KEN1720.DOCX", "https://docs.wto.org/imrd/directdoc.asp?DDFDocuments/t/G/TBTN24/KEN1720.DOCX")</f>
        <v>https://docs.wto.org/imrd/directdoc.asp?DDFDocuments/t/G/TBTN24/KEN1720.DOCX</v>
      </c>
      <c r="R31" s="6"/>
      <c r="S31" s="6" t="str">
        <f>HYPERLINK("https://docs.wto.org/imrd/directdoc.asp?DDFDocuments/v/G/TBTN24/KEN1720.DOCX", "https://docs.wto.org/imrd/directdoc.asp?DDFDocuments/v/G/TBTN24/KEN1720.DOCX")</f>
        <v>https://docs.wto.org/imrd/directdoc.asp?DDFDocuments/v/G/TBTN24/KEN1720.DOCX</v>
      </c>
    </row>
    <row r="32" spans="1:19" ht="409.5" x14ac:dyDescent="0.25">
      <c r="A32" s="2" t="s">
        <v>641</v>
      </c>
      <c r="B32" s="8" t="s">
        <v>204</v>
      </c>
      <c r="C32" s="6" t="s">
        <v>152</v>
      </c>
      <c r="D32" s="7">
        <v>45643</v>
      </c>
      <c r="E32" s="9" t="str">
        <f>HYPERLINK("https://eping.wto.org/en/Search?viewData= G/TBT/N/USA/2170"," G/TBT/N/USA/2170")</f>
        <v xml:space="preserve"> G/TBT/N/USA/2170</v>
      </c>
      <c r="F32" s="8" t="s">
        <v>202</v>
      </c>
      <c r="G32" s="8" t="s">
        <v>203</v>
      </c>
      <c r="I32" s="8" t="s">
        <v>24</v>
      </c>
      <c r="J32" s="8" t="s">
        <v>205</v>
      </c>
      <c r="K32" s="8" t="s">
        <v>103</v>
      </c>
      <c r="L32" s="8" t="s">
        <v>24</v>
      </c>
      <c r="M32" s="6"/>
      <c r="N32" s="7">
        <v>45729</v>
      </c>
      <c r="O32" s="6" t="s">
        <v>25</v>
      </c>
      <c r="P32" s="8" t="s">
        <v>206</v>
      </c>
      <c r="Q32" s="6" t="str">
        <f>HYPERLINK("https://docs.wto.org/imrd/directdoc.asp?DDFDocuments/t/G/TBTN24/USA2170.DOCX", "https://docs.wto.org/imrd/directdoc.asp?DDFDocuments/t/G/TBTN24/USA2170.DOCX")</f>
        <v>https://docs.wto.org/imrd/directdoc.asp?DDFDocuments/t/G/TBTN24/USA2170.DOCX</v>
      </c>
      <c r="R32" s="6"/>
      <c r="S32" s="6"/>
    </row>
    <row r="33" spans="1:19" ht="165" x14ac:dyDescent="0.25">
      <c r="A33" s="2" t="s">
        <v>642</v>
      </c>
      <c r="B33" s="8" t="s">
        <v>209</v>
      </c>
      <c r="C33" s="6" t="s">
        <v>152</v>
      </c>
      <c r="D33" s="7">
        <v>45643</v>
      </c>
      <c r="E33" s="9" t="str">
        <f>HYPERLINK("https://eping.wto.org/en/Search?viewData= G/TBT/N/USA/2169"," G/TBT/N/USA/2169")</f>
        <v xml:space="preserve"> G/TBT/N/USA/2169</v>
      </c>
      <c r="F33" s="8" t="s">
        <v>207</v>
      </c>
      <c r="G33" s="8" t="s">
        <v>208</v>
      </c>
      <c r="I33" s="8" t="s">
        <v>24</v>
      </c>
      <c r="J33" s="8" t="s">
        <v>210</v>
      </c>
      <c r="K33" s="8" t="s">
        <v>59</v>
      </c>
      <c r="L33" s="8" t="s">
        <v>24</v>
      </c>
      <c r="M33" s="6"/>
      <c r="N33" s="7">
        <v>45684</v>
      </c>
      <c r="O33" s="6" t="s">
        <v>25</v>
      </c>
      <c r="P33" s="8" t="s">
        <v>211</v>
      </c>
      <c r="Q33" s="6" t="str">
        <f>HYPERLINK("https://docs.wto.org/imrd/directdoc.asp?DDFDocuments/t/G/TBTN24/USA2169.DOCX", "https://docs.wto.org/imrd/directdoc.asp?DDFDocuments/t/G/TBTN24/USA2169.DOCX")</f>
        <v>https://docs.wto.org/imrd/directdoc.asp?DDFDocuments/t/G/TBTN24/USA2169.DOCX</v>
      </c>
      <c r="R33" s="6"/>
      <c r="S33" s="6"/>
    </row>
    <row r="34" spans="1:19" ht="180" x14ac:dyDescent="0.25">
      <c r="A34" s="2" t="s">
        <v>643</v>
      </c>
      <c r="B34" s="8" t="s">
        <v>214</v>
      </c>
      <c r="C34" s="6" t="s">
        <v>178</v>
      </c>
      <c r="D34" s="7">
        <v>45643</v>
      </c>
      <c r="E34" s="9" t="str">
        <f>HYPERLINK("https://eping.wto.org/en/Search?viewData= G/TBT/N/KEN/1723"," G/TBT/N/KEN/1723")</f>
        <v xml:space="preserve"> G/TBT/N/KEN/1723</v>
      </c>
      <c r="F34" s="8" t="s">
        <v>212</v>
      </c>
      <c r="G34" s="8" t="s">
        <v>213</v>
      </c>
      <c r="I34" s="8" t="s">
        <v>215</v>
      </c>
      <c r="J34" s="8" t="s">
        <v>216</v>
      </c>
      <c r="K34" s="8" t="s">
        <v>184</v>
      </c>
      <c r="L34" s="8" t="s">
        <v>24</v>
      </c>
      <c r="M34" s="6"/>
      <c r="N34" s="7">
        <v>45703</v>
      </c>
      <c r="O34" s="6" t="s">
        <v>25</v>
      </c>
      <c r="P34" s="8" t="s">
        <v>217</v>
      </c>
      <c r="Q34" s="6" t="str">
        <f>HYPERLINK("https://docs.wto.org/imrd/directdoc.asp?DDFDocuments/t/G/TBTN24/KEN1723.DOCX", "https://docs.wto.org/imrd/directdoc.asp?DDFDocuments/t/G/TBTN24/KEN1723.DOCX")</f>
        <v>https://docs.wto.org/imrd/directdoc.asp?DDFDocuments/t/G/TBTN24/KEN1723.DOCX</v>
      </c>
      <c r="R34" s="6"/>
      <c r="S34" s="6" t="str">
        <f>HYPERLINK("https://docs.wto.org/imrd/directdoc.asp?DDFDocuments/v/G/TBTN24/KEN1723.DOCX", "https://docs.wto.org/imrd/directdoc.asp?DDFDocuments/v/G/TBTN24/KEN1723.DOCX")</f>
        <v>https://docs.wto.org/imrd/directdoc.asp?DDFDocuments/v/G/TBTN24/KEN1723.DOCX</v>
      </c>
    </row>
    <row r="35" spans="1:19" ht="30" x14ac:dyDescent="0.25">
      <c r="A35" s="2" t="s">
        <v>644</v>
      </c>
      <c r="B35" s="8" t="s">
        <v>220</v>
      </c>
      <c r="C35" s="6" t="s">
        <v>178</v>
      </c>
      <c r="D35" s="7">
        <v>45643</v>
      </c>
      <c r="E35" s="9" t="str">
        <f>HYPERLINK("https://eping.wto.org/en/Search?viewData= G/TBT/N/KEN/1724"," G/TBT/N/KEN/1724")</f>
        <v xml:space="preserve"> G/TBT/N/KEN/1724</v>
      </c>
      <c r="F35" s="8" t="s">
        <v>218</v>
      </c>
      <c r="G35" s="8" t="s">
        <v>219</v>
      </c>
      <c r="I35" s="8" t="s">
        <v>24</v>
      </c>
      <c r="J35" s="8" t="s">
        <v>221</v>
      </c>
      <c r="K35" s="8" t="s">
        <v>197</v>
      </c>
      <c r="L35" s="8" t="s">
        <v>24</v>
      </c>
      <c r="M35" s="6"/>
      <c r="N35" s="7">
        <v>45703</v>
      </c>
      <c r="O35" s="6" t="s">
        <v>25</v>
      </c>
      <c r="P35" s="8" t="s">
        <v>222</v>
      </c>
      <c r="Q35" s="6" t="str">
        <f>HYPERLINK("https://docs.wto.org/imrd/directdoc.asp?DDFDocuments/t/G/TBTN24/KEN1724.DOCX", "https://docs.wto.org/imrd/directdoc.asp?DDFDocuments/t/G/TBTN24/KEN1724.DOCX")</f>
        <v>https://docs.wto.org/imrd/directdoc.asp?DDFDocuments/t/G/TBTN24/KEN1724.DOCX</v>
      </c>
      <c r="R35" s="6"/>
      <c r="S35" s="6"/>
    </row>
    <row r="36" spans="1:19" ht="75" x14ac:dyDescent="0.25">
      <c r="A36" s="2" t="s">
        <v>645</v>
      </c>
      <c r="B36" s="8" t="s">
        <v>226</v>
      </c>
      <c r="C36" s="6" t="s">
        <v>223</v>
      </c>
      <c r="D36" s="7">
        <v>45643</v>
      </c>
      <c r="E36" s="9" t="str">
        <f>HYPERLINK("https://eping.wto.org/en/Search?viewData= G/TBT/N/OMN/550"," G/TBT/N/OMN/550")</f>
        <v xml:space="preserve"> G/TBT/N/OMN/550</v>
      </c>
      <c r="F36" s="8" t="s">
        <v>224</v>
      </c>
      <c r="G36" s="8" t="s">
        <v>225</v>
      </c>
      <c r="I36" s="8" t="s">
        <v>24</v>
      </c>
      <c r="J36" s="8" t="s">
        <v>227</v>
      </c>
      <c r="K36" s="8" t="s">
        <v>59</v>
      </c>
      <c r="L36" s="8" t="s">
        <v>24</v>
      </c>
      <c r="M36" s="6"/>
      <c r="N36" s="7">
        <v>45321</v>
      </c>
      <c r="O36" s="6" t="s">
        <v>25</v>
      </c>
      <c r="P36" s="8" t="s">
        <v>228</v>
      </c>
      <c r="Q36" s="6" t="str">
        <f>HYPERLINK("https://docs.wto.org/imrd/directdoc.asp?DDFDocuments/t/G/TBTN24/OMN550.DOCX", "https://docs.wto.org/imrd/directdoc.asp?DDFDocuments/t/G/TBTN24/OMN550.DOCX")</f>
        <v>https://docs.wto.org/imrd/directdoc.asp?DDFDocuments/t/G/TBTN24/OMN550.DOCX</v>
      </c>
      <c r="R36" s="6"/>
      <c r="S36" s="6"/>
    </row>
    <row r="37" spans="1:19" ht="30" x14ac:dyDescent="0.25">
      <c r="A37" s="2" t="s">
        <v>639</v>
      </c>
      <c r="B37" s="8" t="s">
        <v>189</v>
      </c>
      <c r="C37" s="6" t="s">
        <v>178</v>
      </c>
      <c r="D37" s="7">
        <v>45643</v>
      </c>
      <c r="E37" s="9" t="str">
        <f>HYPERLINK("https://eping.wto.org/en/Search?viewData= G/TBT/N/KEN/1721"," G/TBT/N/KEN/1721")</f>
        <v xml:space="preserve"> G/TBT/N/KEN/1721</v>
      </c>
      <c r="F37" s="8" t="s">
        <v>229</v>
      </c>
      <c r="G37" s="8" t="s">
        <v>230</v>
      </c>
      <c r="I37" s="8" t="s">
        <v>190</v>
      </c>
      <c r="J37" s="8" t="s">
        <v>183</v>
      </c>
      <c r="K37" s="8" t="s">
        <v>231</v>
      </c>
      <c r="L37" s="8" t="s">
        <v>185</v>
      </c>
      <c r="M37" s="6"/>
      <c r="N37" s="7">
        <v>45703</v>
      </c>
      <c r="O37" s="6" t="s">
        <v>25</v>
      </c>
      <c r="P37" s="8" t="s">
        <v>232</v>
      </c>
      <c r="Q37" s="6" t="str">
        <f>HYPERLINK("https://docs.wto.org/imrd/directdoc.asp?DDFDocuments/t/G/TBTN24/KEN1721.DOCX", "https://docs.wto.org/imrd/directdoc.asp?DDFDocuments/t/G/TBTN24/KEN1721.DOCX")</f>
        <v>https://docs.wto.org/imrd/directdoc.asp?DDFDocuments/t/G/TBTN24/KEN1721.DOCX</v>
      </c>
      <c r="R37" s="6"/>
      <c r="S37" s="6" t="str">
        <f>HYPERLINK("https://docs.wto.org/imrd/directdoc.asp?DDFDocuments/v/G/TBTN24/KEN1721.DOCX", "https://docs.wto.org/imrd/directdoc.asp?DDFDocuments/v/G/TBTN24/KEN1721.DOCX")</f>
        <v>https://docs.wto.org/imrd/directdoc.asp?DDFDocuments/v/G/TBTN24/KEN1721.DOCX</v>
      </c>
    </row>
    <row r="38" spans="1:19" ht="150" x14ac:dyDescent="0.25">
      <c r="A38" s="2" t="s">
        <v>646</v>
      </c>
      <c r="B38" s="8" t="s">
        <v>235</v>
      </c>
      <c r="C38" s="6" t="s">
        <v>171</v>
      </c>
      <c r="D38" s="7">
        <v>45643</v>
      </c>
      <c r="E38" s="9" t="str">
        <f>HYPERLINK("https://eping.wto.org/en/Search?viewData= G/TBT/N/UKR/325"," G/TBT/N/UKR/325")</f>
        <v xml:space="preserve"> G/TBT/N/UKR/325</v>
      </c>
      <c r="F38" s="8" t="s">
        <v>233</v>
      </c>
      <c r="G38" s="8" t="s">
        <v>234</v>
      </c>
      <c r="I38" s="8" t="s">
        <v>236</v>
      </c>
      <c r="J38" s="8" t="s">
        <v>237</v>
      </c>
      <c r="K38" s="8" t="s">
        <v>176</v>
      </c>
      <c r="L38" s="8" t="s">
        <v>185</v>
      </c>
      <c r="M38" s="6"/>
      <c r="N38" s="7" t="s">
        <v>24</v>
      </c>
      <c r="O38" s="6" t="s">
        <v>25</v>
      </c>
      <c r="P38" s="8" t="s">
        <v>238</v>
      </c>
      <c r="Q38" s="6" t="str">
        <f>HYPERLINK("https://docs.wto.org/imrd/directdoc.asp?DDFDocuments/t/G/TBTN24/UKR325.DOCX", "https://docs.wto.org/imrd/directdoc.asp?DDFDocuments/t/G/TBTN24/UKR325.DOCX")</f>
        <v>https://docs.wto.org/imrd/directdoc.asp?DDFDocuments/t/G/TBTN24/UKR325.DOCX</v>
      </c>
      <c r="R38" s="6"/>
      <c r="S38" s="6"/>
    </row>
    <row r="39" spans="1:19" ht="90" x14ac:dyDescent="0.25">
      <c r="A39" s="2" t="s">
        <v>647</v>
      </c>
      <c r="B39" s="8" t="s">
        <v>241</v>
      </c>
      <c r="C39" s="6" t="s">
        <v>178</v>
      </c>
      <c r="D39" s="7">
        <v>45643</v>
      </c>
      <c r="E39" s="9" t="str">
        <f>HYPERLINK("https://eping.wto.org/en/Search?viewData= G/TBT/N/KEN/1722"," G/TBT/N/KEN/1722")</f>
        <v xml:space="preserve"> G/TBT/N/KEN/1722</v>
      </c>
      <c r="F39" s="8" t="s">
        <v>239</v>
      </c>
      <c r="G39" s="8" t="s">
        <v>240</v>
      </c>
      <c r="I39" s="8" t="s">
        <v>242</v>
      </c>
      <c r="J39" s="8" t="s">
        <v>243</v>
      </c>
      <c r="K39" s="8" t="s">
        <v>176</v>
      </c>
      <c r="L39" s="8" t="s">
        <v>24</v>
      </c>
      <c r="M39" s="6"/>
      <c r="N39" s="7">
        <v>45703</v>
      </c>
      <c r="O39" s="6" t="s">
        <v>25</v>
      </c>
      <c r="P39" s="8" t="s">
        <v>244</v>
      </c>
      <c r="Q39" s="6" t="str">
        <f>HYPERLINK("https://docs.wto.org/imrd/directdoc.asp?DDFDocuments/t/G/TBTN24/KEN1722.DOCX", "https://docs.wto.org/imrd/directdoc.asp?DDFDocuments/t/G/TBTN24/KEN1722.DOCX")</f>
        <v>https://docs.wto.org/imrd/directdoc.asp?DDFDocuments/t/G/TBTN24/KEN1722.DOCX</v>
      </c>
      <c r="R39" s="6"/>
      <c r="S39" s="6" t="str">
        <f>HYPERLINK("https://docs.wto.org/imrd/directdoc.asp?DDFDocuments/v/G/TBTN24/KEN1722.DOCX", "https://docs.wto.org/imrd/directdoc.asp?DDFDocuments/v/G/TBTN24/KEN1722.DOCX")</f>
        <v>https://docs.wto.org/imrd/directdoc.asp?DDFDocuments/v/G/TBTN24/KEN1722.DOCX</v>
      </c>
    </row>
    <row r="40" spans="1:19" ht="60" x14ac:dyDescent="0.25">
      <c r="A40" s="2" t="s">
        <v>648</v>
      </c>
      <c r="B40" s="8" t="s">
        <v>248</v>
      </c>
      <c r="C40" s="6" t="s">
        <v>245</v>
      </c>
      <c r="D40" s="7">
        <v>45642</v>
      </c>
      <c r="E40" s="9" t="str">
        <f>HYPERLINK("https://eping.wto.org/en/Search?viewData= G/TBT/N/TZA/1227"," G/TBT/N/TZA/1227")</f>
        <v xml:space="preserve"> G/TBT/N/TZA/1227</v>
      </c>
      <c r="F40" s="8" t="s">
        <v>246</v>
      </c>
      <c r="G40" s="8" t="s">
        <v>247</v>
      </c>
      <c r="I40" s="8" t="s">
        <v>249</v>
      </c>
      <c r="J40" s="8" t="s">
        <v>250</v>
      </c>
      <c r="K40" s="8" t="s">
        <v>251</v>
      </c>
      <c r="L40" s="8" t="s">
        <v>185</v>
      </c>
      <c r="M40" s="6"/>
      <c r="N40" s="7">
        <v>45702</v>
      </c>
      <c r="O40" s="6" t="s">
        <v>25</v>
      </c>
      <c r="P40" s="8" t="s">
        <v>252</v>
      </c>
      <c r="Q40" s="6" t="str">
        <f>HYPERLINK("https://docs.wto.org/imrd/directdoc.asp?DDFDocuments/t/G/TBTN24/TZA1227.DOCX", "https://docs.wto.org/imrd/directdoc.asp?DDFDocuments/t/G/TBTN24/TZA1227.DOCX")</f>
        <v>https://docs.wto.org/imrd/directdoc.asp?DDFDocuments/t/G/TBTN24/TZA1227.DOCX</v>
      </c>
      <c r="R40" s="6"/>
      <c r="S40" s="6" t="str">
        <f>HYPERLINK("https://docs.wto.org/imrd/directdoc.asp?DDFDocuments/v/G/TBTN24/TZA1227.DOCX", "https://docs.wto.org/imrd/directdoc.asp?DDFDocuments/v/G/TBTN24/TZA1227.DOCX")</f>
        <v>https://docs.wto.org/imrd/directdoc.asp?DDFDocuments/v/G/TBTN24/TZA1227.DOCX</v>
      </c>
    </row>
    <row r="41" spans="1:19" ht="45" x14ac:dyDescent="0.25">
      <c r="A41" s="2" t="s">
        <v>649</v>
      </c>
      <c r="B41" s="8" t="s">
        <v>256</v>
      </c>
      <c r="C41" s="6" t="s">
        <v>253</v>
      </c>
      <c r="D41" s="7">
        <v>45642</v>
      </c>
      <c r="E41" s="9" t="str">
        <f>HYPERLINK("https://eping.wto.org/en/Search?viewData= G/TBT/N/UGA/2067"," G/TBT/N/UGA/2067")</f>
        <v xml:space="preserve"> G/TBT/N/UGA/2067</v>
      </c>
      <c r="F41" s="8" t="s">
        <v>254</v>
      </c>
      <c r="G41" s="8" t="s">
        <v>255</v>
      </c>
      <c r="I41" s="8" t="s">
        <v>257</v>
      </c>
      <c r="J41" s="8" t="s">
        <v>258</v>
      </c>
      <c r="K41" s="8" t="s">
        <v>259</v>
      </c>
      <c r="L41" s="8" t="s">
        <v>185</v>
      </c>
      <c r="M41" s="6"/>
      <c r="N41" s="7">
        <v>45702</v>
      </c>
      <c r="O41" s="6" t="s">
        <v>25</v>
      </c>
      <c r="P41" s="8" t="s">
        <v>260</v>
      </c>
      <c r="Q41" s="6" t="str">
        <f>HYPERLINK("https://docs.wto.org/imrd/directdoc.asp?DDFDocuments/t/G/TBTN24/UGA2067.DOCX", "https://docs.wto.org/imrd/directdoc.asp?DDFDocuments/t/G/TBTN24/UGA2067.DOCX")</f>
        <v>https://docs.wto.org/imrd/directdoc.asp?DDFDocuments/t/G/TBTN24/UGA2067.DOCX</v>
      </c>
      <c r="R41" s="6"/>
      <c r="S41" s="6" t="str">
        <f>HYPERLINK("https://docs.wto.org/imrd/directdoc.asp?DDFDocuments/v/G/TBTN24/UGA2067.DOCX", "https://docs.wto.org/imrd/directdoc.asp?DDFDocuments/v/G/TBTN24/UGA2067.DOCX")</f>
        <v>https://docs.wto.org/imrd/directdoc.asp?DDFDocuments/v/G/TBTN24/UGA2067.DOCX</v>
      </c>
    </row>
    <row r="42" spans="1:19" ht="45" x14ac:dyDescent="0.25">
      <c r="A42" s="2" t="s">
        <v>650</v>
      </c>
      <c r="B42" s="8" t="s">
        <v>263</v>
      </c>
      <c r="C42" s="6" t="s">
        <v>253</v>
      </c>
      <c r="D42" s="7">
        <v>45642</v>
      </c>
      <c r="E42" s="9" t="str">
        <f>HYPERLINK("https://eping.wto.org/en/Search?viewData= G/TBT/N/UGA/2062"," G/TBT/N/UGA/2062")</f>
        <v xml:space="preserve"> G/TBT/N/UGA/2062</v>
      </c>
      <c r="F42" s="8" t="s">
        <v>261</v>
      </c>
      <c r="G42" s="8" t="s">
        <v>262</v>
      </c>
      <c r="I42" s="8" t="s">
        <v>264</v>
      </c>
      <c r="J42" s="8" t="s">
        <v>258</v>
      </c>
      <c r="K42" s="8" t="s">
        <v>259</v>
      </c>
      <c r="L42" s="8" t="s">
        <v>185</v>
      </c>
      <c r="M42" s="6"/>
      <c r="N42" s="7">
        <v>45702</v>
      </c>
      <c r="O42" s="6" t="s">
        <v>25</v>
      </c>
      <c r="P42" s="8" t="s">
        <v>265</v>
      </c>
      <c r="Q42" s="6" t="str">
        <f>HYPERLINK("https://docs.wto.org/imrd/directdoc.asp?DDFDocuments/t/G/TBTN24/UGA2062.DOCX", "https://docs.wto.org/imrd/directdoc.asp?DDFDocuments/t/G/TBTN24/UGA2062.DOCX")</f>
        <v>https://docs.wto.org/imrd/directdoc.asp?DDFDocuments/t/G/TBTN24/UGA2062.DOCX</v>
      </c>
      <c r="R42" s="6"/>
      <c r="S42" s="6" t="str">
        <f>HYPERLINK("https://docs.wto.org/imrd/directdoc.asp?DDFDocuments/v/G/TBTN24/UGA2062.DOCX", "https://docs.wto.org/imrd/directdoc.asp?DDFDocuments/v/G/TBTN24/UGA2062.DOCX")</f>
        <v>https://docs.wto.org/imrd/directdoc.asp?DDFDocuments/v/G/TBTN24/UGA2062.DOCX</v>
      </c>
    </row>
    <row r="43" spans="1:19" ht="75" x14ac:dyDescent="0.25">
      <c r="A43" s="2" t="s">
        <v>651</v>
      </c>
      <c r="B43" s="8" t="s">
        <v>268</v>
      </c>
      <c r="C43" s="6" t="s">
        <v>152</v>
      </c>
      <c r="D43" s="7">
        <v>45642</v>
      </c>
      <c r="E43" s="9" t="str">
        <f>HYPERLINK("https://eping.wto.org/en/Search?viewData= G/TBT/N/USA/2168"," G/TBT/N/USA/2168")</f>
        <v xml:space="preserve"> G/TBT/N/USA/2168</v>
      </c>
      <c r="F43" s="8" t="s">
        <v>266</v>
      </c>
      <c r="G43" s="8" t="s">
        <v>267</v>
      </c>
      <c r="I43" s="8" t="s">
        <v>24</v>
      </c>
      <c r="J43" s="8" t="s">
        <v>269</v>
      </c>
      <c r="K43" s="8" t="s">
        <v>117</v>
      </c>
      <c r="L43" s="8" t="s">
        <v>52</v>
      </c>
      <c r="M43" s="6"/>
      <c r="N43" s="7">
        <v>45691</v>
      </c>
      <c r="O43" s="6" t="s">
        <v>25</v>
      </c>
      <c r="P43" s="8" t="s">
        <v>270</v>
      </c>
      <c r="Q43" s="6" t="str">
        <f>HYPERLINK("https://docs.wto.org/imrd/directdoc.asp?DDFDocuments/t/G/TBTN24/USA2168.DOCX", "https://docs.wto.org/imrd/directdoc.asp?DDFDocuments/t/G/TBTN24/USA2168.DOCX")</f>
        <v>https://docs.wto.org/imrd/directdoc.asp?DDFDocuments/t/G/TBTN24/USA2168.DOCX</v>
      </c>
      <c r="R43" s="6"/>
      <c r="S43" s="6"/>
    </row>
    <row r="44" spans="1:19" ht="120" x14ac:dyDescent="0.25">
      <c r="A44" s="2" t="s">
        <v>652</v>
      </c>
      <c r="B44" s="8" t="s">
        <v>273</v>
      </c>
      <c r="C44" s="6" t="s">
        <v>253</v>
      </c>
      <c r="D44" s="7">
        <v>45642</v>
      </c>
      <c r="E44" s="9" t="str">
        <f>HYPERLINK("https://eping.wto.org/en/Search?viewData= G/TBT/N/UGA/2071"," G/TBT/N/UGA/2071")</f>
        <v xml:space="preserve"> G/TBT/N/UGA/2071</v>
      </c>
      <c r="F44" s="8" t="s">
        <v>271</v>
      </c>
      <c r="G44" s="8" t="s">
        <v>272</v>
      </c>
      <c r="I44" s="8" t="s">
        <v>274</v>
      </c>
      <c r="J44" s="8" t="s">
        <v>275</v>
      </c>
      <c r="K44" s="8" t="s">
        <v>259</v>
      </c>
      <c r="L44" s="8" t="s">
        <v>185</v>
      </c>
      <c r="M44" s="6"/>
      <c r="N44" s="7">
        <v>45702</v>
      </c>
      <c r="O44" s="6" t="s">
        <v>25</v>
      </c>
      <c r="P44" s="8" t="s">
        <v>276</v>
      </c>
      <c r="Q44" s="6" t="str">
        <f>HYPERLINK("https://docs.wto.org/imrd/directdoc.asp?DDFDocuments/t/G/TBTN24/UGA2071.DOCX", "https://docs.wto.org/imrd/directdoc.asp?DDFDocuments/t/G/TBTN24/UGA2071.DOCX")</f>
        <v>https://docs.wto.org/imrd/directdoc.asp?DDFDocuments/t/G/TBTN24/UGA2071.DOCX</v>
      </c>
      <c r="R44" s="6"/>
      <c r="S44" s="6" t="str">
        <f>HYPERLINK("https://docs.wto.org/imrd/directdoc.asp?DDFDocuments/v/G/TBTN24/UGA2071.DOCX", "https://docs.wto.org/imrd/directdoc.asp?DDFDocuments/v/G/TBTN24/UGA2071.DOCX")</f>
        <v>https://docs.wto.org/imrd/directdoc.asp?DDFDocuments/v/G/TBTN24/UGA2071.DOCX</v>
      </c>
    </row>
    <row r="45" spans="1:19" ht="60" x14ac:dyDescent="0.25">
      <c r="A45" s="2" t="s">
        <v>653</v>
      </c>
      <c r="B45" s="8" t="s">
        <v>279</v>
      </c>
      <c r="C45" s="6" t="s">
        <v>245</v>
      </c>
      <c r="D45" s="7">
        <v>45642</v>
      </c>
      <c r="E45" s="9" t="str">
        <f>HYPERLINK("https://eping.wto.org/en/Search?viewData= G/TBT/N/TZA/1232"," G/TBT/N/TZA/1232")</f>
        <v xml:space="preserve"> G/TBT/N/TZA/1232</v>
      </c>
      <c r="F45" s="8" t="s">
        <v>277</v>
      </c>
      <c r="G45" s="8" t="s">
        <v>278</v>
      </c>
      <c r="I45" s="8" t="s">
        <v>280</v>
      </c>
      <c r="J45" s="8" t="s">
        <v>281</v>
      </c>
      <c r="K45" s="8" t="s">
        <v>251</v>
      </c>
      <c r="L45" s="8" t="s">
        <v>185</v>
      </c>
      <c r="M45" s="6"/>
      <c r="N45" s="7">
        <v>45702</v>
      </c>
      <c r="O45" s="6" t="s">
        <v>25</v>
      </c>
      <c r="P45" s="8" t="s">
        <v>282</v>
      </c>
      <c r="Q45" s="6" t="str">
        <f>HYPERLINK("https://docs.wto.org/imrd/directdoc.asp?DDFDocuments/t/G/TBTN24/TZA1232.DOCX", "https://docs.wto.org/imrd/directdoc.asp?DDFDocuments/t/G/TBTN24/TZA1232.DOCX")</f>
        <v>https://docs.wto.org/imrd/directdoc.asp?DDFDocuments/t/G/TBTN24/TZA1232.DOCX</v>
      </c>
      <c r="R45" s="6"/>
      <c r="S45" s="6" t="str">
        <f>HYPERLINK("https://docs.wto.org/imrd/directdoc.asp?DDFDocuments/v/G/TBTN24/TZA1232.DOCX", "https://docs.wto.org/imrd/directdoc.asp?DDFDocuments/v/G/TBTN24/TZA1232.DOCX")</f>
        <v>https://docs.wto.org/imrd/directdoc.asp?DDFDocuments/v/G/TBTN24/TZA1232.DOCX</v>
      </c>
    </row>
    <row r="46" spans="1:19" ht="75" x14ac:dyDescent="0.25">
      <c r="A46" s="2" t="s">
        <v>654</v>
      </c>
      <c r="B46" s="8" t="s">
        <v>285</v>
      </c>
      <c r="C46" s="6" t="s">
        <v>253</v>
      </c>
      <c r="D46" s="7">
        <v>45642</v>
      </c>
      <c r="E46" s="9" t="str">
        <f>HYPERLINK("https://eping.wto.org/en/Search?viewData= G/TBT/N/UGA/2069"," G/TBT/N/UGA/2069")</f>
        <v xml:space="preserve"> G/TBT/N/UGA/2069</v>
      </c>
      <c r="F46" s="8" t="s">
        <v>283</v>
      </c>
      <c r="G46" s="8" t="s">
        <v>284</v>
      </c>
      <c r="I46" s="8" t="s">
        <v>286</v>
      </c>
      <c r="J46" s="8" t="s">
        <v>275</v>
      </c>
      <c r="K46" s="8" t="s">
        <v>259</v>
      </c>
      <c r="L46" s="8" t="s">
        <v>185</v>
      </c>
      <c r="M46" s="6"/>
      <c r="N46" s="7">
        <v>45702</v>
      </c>
      <c r="O46" s="6" t="s">
        <v>25</v>
      </c>
      <c r="P46" s="8" t="s">
        <v>287</v>
      </c>
      <c r="Q46" s="6" t="str">
        <f>HYPERLINK("https://docs.wto.org/imrd/directdoc.asp?DDFDocuments/t/G/TBTN24/UGA2069.DOCX", "https://docs.wto.org/imrd/directdoc.asp?DDFDocuments/t/G/TBTN24/UGA2069.DOCX")</f>
        <v>https://docs.wto.org/imrd/directdoc.asp?DDFDocuments/t/G/TBTN24/UGA2069.DOCX</v>
      </c>
      <c r="R46" s="6"/>
      <c r="S46" s="6" t="str">
        <f>HYPERLINK("https://docs.wto.org/imrd/directdoc.asp?DDFDocuments/v/G/TBTN24/UGA2069.DOCX", "https://docs.wto.org/imrd/directdoc.asp?DDFDocuments/v/G/TBTN24/UGA2069.DOCX")</f>
        <v>https://docs.wto.org/imrd/directdoc.asp?DDFDocuments/v/G/TBTN24/UGA2069.DOCX</v>
      </c>
    </row>
    <row r="47" spans="1:19" ht="45" x14ac:dyDescent="0.25">
      <c r="A47" s="2" t="s">
        <v>655</v>
      </c>
      <c r="B47" s="8" t="s">
        <v>290</v>
      </c>
      <c r="C47" s="6" t="s">
        <v>253</v>
      </c>
      <c r="D47" s="7">
        <v>45642</v>
      </c>
      <c r="E47" s="9" t="str">
        <f>HYPERLINK("https://eping.wto.org/en/Search?viewData= G/TBT/N/UGA/2063"," G/TBT/N/UGA/2063")</f>
        <v xml:space="preserve"> G/TBT/N/UGA/2063</v>
      </c>
      <c r="F47" s="8" t="s">
        <v>288</v>
      </c>
      <c r="G47" s="8" t="s">
        <v>289</v>
      </c>
      <c r="I47" s="8" t="s">
        <v>291</v>
      </c>
      <c r="J47" s="8" t="s">
        <v>258</v>
      </c>
      <c r="K47" s="8" t="s">
        <v>259</v>
      </c>
      <c r="L47" s="8" t="s">
        <v>185</v>
      </c>
      <c r="M47" s="6"/>
      <c r="N47" s="7">
        <v>45702</v>
      </c>
      <c r="O47" s="6" t="s">
        <v>25</v>
      </c>
      <c r="P47" s="8" t="s">
        <v>292</v>
      </c>
      <c r="Q47" s="6" t="str">
        <f>HYPERLINK("https://docs.wto.org/imrd/directdoc.asp?DDFDocuments/t/G/TBTN24/UGA2063.DOCX", "https://docs.wto.org/imrd/directdoc.asp?DDFDocuments/t/G/TBTN24/UGA2063.DOCX")</f>
        <v>https://docs.wto.org/imrd/directdoc.asp?DDFDocuments/t/G/TBTN24/UGA2063.DOCX</v>
      </c>
      <c r="R47" s="6"/>
      <c r="S47" s="6" t="str">
        <f>HYPERLINK("https://docs.wto.org/imrd/directdoc.asp?DDFDocuments/v/G/TBTN24/UGA2063.DOCX", "https://docs.wto.org/imrd/directdoc.asp?DDFDocuments/v/G/TBTN24/UGA2063.DOCX")</f>
        <v>https://docs.wto.org/imrd/directdoc.asp?DDFDocuments/v/G/TBTN24/UGA2063.DOCX</v>
      </c>
    </row>
    <row r="48" spans="1:19" ht="45" x14ac:dyDescent="0.25">
      <c r="A48" s="2" t="s">
        <v>656</v>
      </c>
      <c r="B48" s="8" t="s">
        <v>295</v>
      </c>
      <c r="C48" s="6" t="s">
        <v>253</v>
      </c>
      <c r="D48" s="7">
        <v>45642</v>
      </c>
      <c r="E48" s="9" t="str">
        <f>HYPERLINK("https://eping.wto.org/en/Search?viewData= G/TBT/N/UGA/2072"," G/TBT/N/UGA/2072")</f>
        <v xml:space="preserve"> G/TBT/N/UGA/2072</v>
      </c>
      <c r="F48" s="8" t="s">
        <v>293</v>
      </c>
      <c r="G48" s="8" t="s">
        <v>294</v>
      </c>
      <c r="I48" s="8" t="s">
        <v>296</v>
      </c>
      <c r="J48" s="8" t="s">
        <v>297</v>
      </c>
      <c r="K48" s="8" t="s">
        <v>259</v>
      </c>
      <c r="L48" s="8" t="s">
        <v>185</v>
      </c>
      <c r="M48" s="6"/>
      <c r="N48" s="7">
        <v>45702</v>
      </c>
      <c r="O48" s="6" t="s">
        <v>25</v>
      </c>
      <c r="P48" s="8" t="s">
        <v>298</v>
      </c>
      <c r="Q48" s="6" t="str">
        <f>HYPERLINK("https://docs.wto.org/imrd/directdoc.asp?DDFDocuments/t/G/TBTN24/UGA2072.DOCX", "https://docs.wto.org/imrd/directdoc.asp?DDFDocuments/t/G/TBTN24/UGA2072.DOCX")</f>
        <v>https://docs.wto.org/imrd/directdoc.asp?DDFDocuments/t/G/TBTN24/UGA2072.DOCX</v>
      </c>
      <c r="R48" s="6"/>
      <c r="S48" s="6" t="str">
        <f>HYPERLINK("https://docs.wto.org/imrd/directdoc.asp?DDFDocuments/v/G/TBTN24/UGA2072.DOCX", "https://docs.wto.org/imrd/directdoc.asp?DDFDocuments/v/G/TBTN24/UGA2072.DOCX")</f>
        <v>https://docs.wto.org/imrd/directdoc.asp?DDFDocuments/v/G/TBTN24/UGA2072.DOCX</v>
      </c>
    </row>
    <row r="49" spans="1:19" ht="135" x14ac:dyDescent="0.25">
      <c r="A49" s="2" t="s">
        <v>657</v>
      </c>
      <c r="B49" s="8" t="s">
        <v>301</v>
      </c>
      <c r="C49" s="6" t="s">
        <v>253</v>
      </c>
      <c r="D49" s="7">
        <v>45642</v>
      </c>
      <c r="E49" s="9" t="str">
        <f>HYPERLINK("https://eping.wto.org/en/Search?viewData= G/TBT/N/UGA/2070"," G/TBT/N/UGA/2070")</f>
        <v xml:space="preserve"> G/TBT/N/UGA/2070</v>
      </c>
      <c r="F49" s="8" t="s">
        <v>299</v>
      </c>
      <c r="G49" s="8" t="s">
        <v>300</v>
      </c>
      <c r="I49" s="8" t="s">
        <v>302</v>
      </c>
      <c r="J49" s="8" t="s">
        <v>275</v>
      </c>
      <c r="K49" s="8" t="s">
        <v>259</v>
      </c>
      <c r="L49" s="8" t="s">
        <v>185</v>
      </c>
      <c r="M49" s="6"/>
      <c r="N49" s="7">
        <v>45702</v>
      </c>
      <c r="O49" s="6" t="s">
        <v>25</v>
      </c>
      <c r="P49" s="8" t="s">
        <v>303</v>
      </c>
      <c r="Q49" s="6" t="str">
        <f>HYPERLINK("https://docs.wto.org/imrd/directdoc.asp?DDFDocuments/t/G/TBTN24/UGA2070.DOCX", "https://docs.wto.org/imrd/directdoc.asp?DDFDocuments/t/G/TBTN24/UGA2070.DOCX")</f>
        <v>https://docs.wto.org/imrd/directdoc.asp?DDFDocuments/t/G/TBTN24/UGA2070.DOCX</v>
      </c>
      <c r="R49" s="6"/>
      <c r="S49" s="6" t="str">
        <f>HYPERLINK("https://docs.wto.org/imrd/directdoc.asp?DDFDocuments/v/G/TBTN24/UGA2070.DOCX", "https://docs.wto.org/imrd/directdoc.asp?DDFDocuments/v/G/TBTN24/UGA2070.DOCX")</f>
        <v>https://docs.wto.org/imrd/directdoc.asp?DDFDocuments/v/G/TBTN24/UGA2070.DOCX</v>
      </c>
    </row>
    <row r="50" spans="1:19" ht="60" x14ac:dyDescent="0.25">
      <c r="A50" s="2" t="s">
        <v>658</v>
      </c>
      <c r="B50" s="8" t="s">
        <v>306</v>
      </c>
      <c r="C50" s="6" t="s">
        <v>245</v>
      </c>
      <c r="D50" s="7">
        <v>45642</v>
      </c>
      <c r="E50" s="9" t="str">
        <f>HYPERLINK("https://eping.wto.org/en/Search?viewData= G/TBT/N/TZA/1234"," G/TBT/N/TZA/1234")</f>
        <v xml:space="preserve"> G/TBT/N/TZA/1234</v>
      </c>
      <c r="F50" s="8" t="s">
        <v>304</v>
      </c>
      <c r="G50" s="8" t="s">
        <v>305</v>
      </c>
      <c r="I50" s="8" t="s">
        <v>307</v>
      </c>
      <c r="J50" s="8" t="s">
        <v>308</v>
      </c>
      <c r="K50" s="8" t="s">
        <v>251</v>
      </c>
      <c r="L50" s="8" t="s">
        <v>185</v>
      </c>
      <c r="M50" s="6"/>
      <c r="N50" s="7">
        <v>45702</v>
      </c>
      <c r="O50" s="6" t="s">
        <v>25</v>
      </c>
      <c r="P50" s="8" t="s">
        <v>309</v>
      </c>
      <c r="Q50" s="6" t="str">
        <f>HYPERLINK("https://docs.wto.org/imrd/directdoc.asp?DDFDocuments/t/G/TBTN24/TZA1234.DOCX", "https://docs.wto.org/imrd/directdoc.asp?DDFDocuments/t/G/TBTN24/TZA1234.DOCX")</f>
        <v>https://docs.wto.org/imrd/directdoc.asp?DDFDocuments/t/G/TBTN24/TZA1234.DOCX</v>
      </c>
      <c r="R50" s="6"/>
      <c r="S50" s="6" t="str">
        <f>HYPERLINK("https://docs.wto.org/imrd/directdoc.asp?DDFDocuments/v/G/TBTN24/TZA1234.DOCX", "https://docs.wto.org/imrd/directdoc.asp?DDFDocuments/v/G/TBTN24/TZA1234.DOCX")</f>
        <v>https://docs.wto.org/imrd/directdoc.asp?DDFDocuments/v/G/TBTN24/TZA1234.DOCX</v>
      </c>
    </row>
    <row r="51" spans="1:19" ht="60" x14ac:dyDescent="0.25">
      <c r="A51" s="2" t="s">
        <v>659</v>
      </c>
      <c r="B51" s="8" t="s">
        <v>312</v>
      </c>
      <c r="C51" s="6" t="s">
        <v>245</v>
      </c>
      <c r="D51" s="7">
        <v>45642</v>
      </c>
      <c r="E51" s="9" t="str">
        <f>HYPERLINK("https://eping.wto.org/en/Search?viewData= G/TBT/N/TZA/1236"," G/TBT/N/TZA/1236")</f>
        <v xml:space="preserve"> G/TBT/N/TZA/1236</v>
      </c>
      <c r="F51" s="8" t="s">
        <v>310</v>
      </c>
      <c r="G51" s="8" t="s">
        <v>311</v>
      </c>
      <c r="I51" s="8" t="s">
        <v>313</v>
      </c>
      <c r="J51" s="8" t="s">
        <v>308</v>
      </c>
      <c r="K51" s="8" t="s">
        <v>251</v>
      </c>
      <c r="L51" s="8" t="s">
        <v>185</v>
      </c>
      <c r="M51" s="6"/>
      <c r="N51" s="7">
        <v>45702</v>
      </c>
      <c r="O51" s="6" t="s">
        <v>25</v>
      </c>
      <c r="P51" s="8" t="s">
        <v>314</v>
      </c>
      <c r="Q51" s="6" t="str">
        <f>HYPERLINK("https://docs.wto.org/imrd/directdoc.asp?DDFDocuments/t/G/TBTN24/TZA1236.DOCX", "https://docs.wto.org/imrd/directdoc.asp?DDFDocuments/t/G/TBTN24/TZA1236.DOCX")</f>
        <v>https://docs.wto.org/imrd/directdoc.asp?DDFDocuments/t/G/TBTN24/TZA1236.DOCX</v>
      </c>
      <c r="R51" s="6"/>
      <c r="S51" s="6" t="str">
        <f>HYPERLINK("https://docs.wto.org/imrd/directdoc.asp?DDFDocuments/v/G/TBTN24/TZA1236.DOCX", "https://docs.wto.org/imrd/directdoc.asp?DDFDocuments/v/G/TBTN24/TZA1236.DOCX")</f>
        <v>https://docs.wto.org/imrd/directdoc.asp?DDFDocuments/v/G/TBTN24/TZA1236.DOCX</v>
      </c>
    </row>
    <row r="52" spans="1:19" ht="90" x14ac:dyDescent="0.25">
      <c r="A52" s="2" t="s">
        <v>660</v>
      </c>
      <c r="B52" s="8" t="s">
        <v>317</v>
      </c>
      <c r="C52" s="6" t="s">
        <v>253</v>
      </c>
      <c r="D52" s="7">
        <v>45642</v>
      </c>
      <c r="E52" s="9" t="str">
        <f>HYPERLINK("https://eping.wto.org/en/Search?viewData= G/TBT/N/UGA/2073"," G/TBT/N/UGA/2073")</f>
        <v xml:space="preserve"> G/TBT/N/UGA/2073</v>
      </c>
      <c r="F52" s="8" t="s">
        <v>315</v>
      </c>
      <c r="G52" s="8" t="s">
        <v>316</v>
      </c>
      <c r="I52" s="8" t="s">
        <v>286</v>
      </c>
      <c r="J52" s="8" t="s">
        <v>297</v>
      </c>
      <c r="K52" s="8" t="s">
        <v>259</v>
      </c>
      <c r="L52" s="8" t="s">
        <v>185</v>
      </c>
      <c r="M52" s="6"/>
      <c r="N52" s="7">
        <v>45702</v>
      </c>
      <c r="O52" s="6" t="s">
        <v>25</v>
      </c>
      <c r="P52" s="8" t="s">
        <v>318</v>
      </c>
      <c r="Q52" s="6" t="str">
        <f>HYPERLINK("https://docs.wto.org/imrd/directdoc.asp?DDFDocuments/t/G/TBTN24/UGA2073.DOCX", "https://docs.wto.org/imrd/directdoc.asp?DDFDocuments/t/G/TBTN24/UGA2073.DOCX")</f>
        <v>https://docs.wto.org/imrd/directdoc.asp?DDFDocuments/t/G/TBTN24/UGA2073.DOCX</v>
      </c>
      <c r="R52" s="6"/>
      <c r="S52" s="6" t="str">
        <f>HYPERLINK("https://docs.wto.org/imrd/directdoc.asp?DDFDocuments/v/G/TBTN24/UGA2073.DOCX", "https://docs.wto.org/imrd/directdoc.asp?DDFDocuments/v/G/TBTN24/UGA2073.DOCX")</f>
        <v>https://docs.wto.org/imrd/directdoc.asp?DDFDocuments/v/G/TBTN24/UGA2073.DOCX</v>
      </c>
    </row>
    <row r="53" spans="1:19" ht="60" x14ac:dyDescent="0.25">
      <c r="A53" s="2" t="s">
        <v>661</v>
      </c>
      <c r="B53" s="8" t="s">
        <v>321</v>
      </c>
      <c r="C53" s="6" t="s">
        <v>253</v>
      </c>
      <c r="D53" s="7">
        <v>45642</v>
      </c>
      <c r="E53" s="9" t="str">
        <f>HYPERLINK("https://eping.wto.org/en/Search?viewData= G/TBT/N/UGA/2066"," G/TBT/N/UGA/2066")</f>
        <v xml:space="preserve"> G/TBT/N/UGA/2066</v>
      </c>
      <c r="F53" s="8" t="s">
        <v>319</v>
      </c>
      <c r="G53" s="8" t="s">
        <v>320</v>
      </c>
      <c r="I53" s="8" t="s">
        <v>322</v>
      </c>
      <c r="J53" s="8" t="s">
        <v>258</v>
      </c>
      <c r="K53" s="8" t="s">
        <v>259</v>
      </c>
      <c r="L53" s="8" t="s">
        <v>185</v>
      </c>
      <c r="M53" s="6"/>
      <c r="N53" s="7">
        <v>45702</v>
      </c>
      <c r="O53" s="6" t="s">
        <v>25</v>
      </c>
      <c r="P53" s="8" t="s">
        <v>323</v>
      </c>
      <c r="Q53" s="6" t="str">
        <f>HYPERLINK("https://docs.wto.org/imrd/directdoc.asp?DDFDocuments/t/G/TBTN24/UGA2066.DOCX", "https://docs.wto.org/imrd/directdoc.asp?DDFDocuments/t/G/TBTN24/UGA2066.DOCX")</f>
        <v>https://docs.wto.org/imrd/directdoc.asp?DDFDocuments/t/G/TBTN24/UGA2066.DOCX</v>
      </c>
      <c r="R53" s="6"/>
      <c r="S53" s="6" t="str">
        <f>HYPERLINK("https://docs.wto.org/imrd/directdoc.asp?DDFDocuments/v/G/TBTN24/UGA2066.DOCX", "https://docs.wto.org/imrd/directdoc.asp?DDFDocuments/v/G/TBTN24/UGA2066.DOCX")</f>
        <v>https://docs.wto.org/imrd/directdoc.asp?DDFDocuments/v/G/TBTN24/UGA2066.DOCX</v>
      </c>
    </row>
    <row r="54" spans="1:19" ht="60" x14ac:dyDescent="0.25">
      <c r="A54" s="2" t="s">
        <v>669</v>
      </c>
      <c r="B54" s="8" t="s">
        <v>326</v>
      </c>
      <c r="C54" s="6" t="s">
        <v>253</v>
      </c>
      <c r="D54" s="7">
        <v>45642</v>
      </c>
      <c r="E54" s="9" t="str">
        <f>HYPERLINK("https://eping.wto.org/en/Search?viewData= G/TBT/N/UGA/2065"," G/TBT/N/UGA/2065")</f>
        <v xml:space="preserve"> G/TBT/N/UGA/2065</v>
      </c>
      <c r="F54" s="8" t="s">
        <v>324</v>
      </c>
      <c r="G54" s="8" t="s">
        <v>325</v>
      </c>
      <c r="I54" s="8" t="s">
        <v>327</v>
      </c>
      <c r="J54" s="8" t="s">
        <v>258</v>
      </c>
      <c r="K54" s="8" t="s">
        <v>259</v>
      </c>
      <c r="L54" s="8" t="s">
        <v>185</v>
      </c>
      <c r="M54" s="6"/>
      <c r="N54" s="7">
        <v>45702</v>
      </c>
      <c r="O54" s="6" t="s">
        <v>25</v>
      </c>
      <c r="P54" s="8" t="s">
        <v>328</v>
      </c>
      <c r="Q54" s="6" t="str">
        <f>HYPERLINK("https://docs.wto.org/imrd/directdoc.asp?DDFDocuments/t/G/TBTN24/UGA2065.DOCX", "https://docs.wto.org/imrd/directdoc.asp?DDFDocuments/t/G/TBTN24/UGA2065.DOCX")</f>
        <v>https://docs.wto.org/imrd/directdoc.asp?DDFDocuments/t/G/TBTN24/UGA2065.DOCX</v>
      </c>
      <c r="R54" s="6"/>
      <c r="S54" s="6" t="str">
        <f>HYPERLINK("https://docs.wto.org/imrd/directdoc.asp?DDFDocuments/v/G/TBTN24/UGA2065.DOCX", "https://docs.wto.org/imrd/directdoc.asp?DDFDocuments/v/G/TBTN24/UGA2065.DOCX")</f>
        <v>https://docs.wto.org/imrd/directdoc.asp?DDFDocuments/v/G/TBTN24/UGA2065.DOCX</v>
      </c>
    </row>
    <row r="55" spans="1:19" ht="45" x14ac:dyDescent="0.25">
      <c r="A55" s="2" t="s">
        <v>662</v>
      </c>
      <c r="B55" s="8" t="s">
        <v>331</v>
      </c>
      <c r="C55" s="6" t="s">
        <v>253</v>
      </c>
      <c r="D55" s="7">
        <v>45642</v>
      </c>
      <c r="E55" s="9" t="str">
        <f>HYPERLINK("https://eping.wto.org/en/Search?viewData= G/TBT/N/UGA/2064"," G/TBT/N/UGA/2064")</f>
        <v xml:space="preserve"> G/TBT/N/UGA/2064</v>
      </c>
      <c r="F55" s="8" t="s">
        <v>329</v>
      </c>
      <c r="G55" s="8" t="s">
        <v>330</v>
      </c>
      <c r="I55" s="8" t="s">
        <v>332</v>
      </c>
      <c r="J55" s="8" t="s">
        <v>258</v>
      </c>
      <c r="K55" s="8" t="s">
        <v>259</v>
      </c>
      <c r="L55" s="8" t="s">
        <v>185</v>
      </c>
      <c r="M55" s="6"/>
      <c r="N55" s="7">
        <v>45702</v>
      </c>
      <c r="O55" s="6" t="s">
        <v>25</v>
      </c>
      <c r="P55" s="8" t="s">
        <v>333</v>
      </c>
      <c r="Q55" s="6" t="str">
        <f>HYPERLINK("https://docs.wto.org/imrd/directdoc.asp?DDFDocuments/t/G/TBTN24/UGA2064.DOCX", "https://docs.wto.org/imrd/directdoc.asp?DDFDocuments/t/G/TBTN24/UGA2064.DOCX")</f>
        <v>https://docs.wto.org/imrd/directdoc.asp?DDFDocuments/t/G/TBTN24/UGA2064.DOCX</v>
      </c>
      <c r="R55" s="6"/>
      <c r="S55" s="6" t="str">
        <f>HYPERLINK("https://docs.wto.org/imrd/directdoc.asp?DDFDocuments/v/G/TBTN24/UGA2064.DOCX", "https://docs.wto.org/imrd/directdoc.asp?DDFDocuments/v/G/TBTN24/UGA2064.DOCX")</f>
        <v>https://docs.wto.org/imrd/directdoc.asp?DDFDocuments/v/G/TBTN24/UGA2064.DOCX</v>
      </c>
    </row>
    <row r="56" spans="1:19" ht="60" x14ac:dyDescent="0.25">
      <c r="A56" s="2" t="s">
        <v>648</v>
      </c>
      <c r="B56" s="8" t="s">
        <v>248</v>
      </c>
      <c r="C56" s="6" t="s">
        <v>245</v>
      </c>
      <c r="D56" s="7">
        <v>45642</v>
      </c>
      <c r="E56" s="9" t="str">
        <f>HYPERLINK("https://eping.wto.org/en/Search?viewData= G/TBT/N/TZA/1228"," G/TBT/N/TZA/1228")</f>
        <v xml:space="preserve"> G/TBT/N/TZA/1228</v>
      </c>
      <c r="F56" s="8" t="s">
        <v>334</v>
      </c>
      <c r="G56" s="8" t="s">
        <v>335</v>
      </c>
      <c r="I56" s="8" t="s">
        <v>249</v>
      </c>
      <c r="J56" s="8" t="s">
        <v>250</v>
      </c>
      <c r="K56" s="8" t="s">
        <v>251</v>
      </c>
      <c r="L56" s="8" t="s">
        <v>185</v>
      </c>
      <c r="M56" s="6"/>
      <c r="N56" s="7">
        <v>45702</v>
      </c>
      <c r="O56" s="6" t="s">
        <v>25</v>
      </c>
      <c r="P56" s="8" t="s">
        <v>336</v>
      </c>
      <c r="Q56" s="6" t="str">
        <f>HYPERLINK("https://docs.wto.org/imrd/directdoc.asp?DDFDocuments/t/G/TBTN24/TZA1228.DOCX", "https://docs.wto.org/imrd/directdoc.asp?DDFDocuments/t/G/TBTN24/TZA1228.DOCX")</f>
        <v>https://docs.wto.org/imrd/directdoc.asp?DDFDocuments/t/G/TBTN24/TZA1228.DOCX</v>
      </c>
      <c r="R56" s="6"/>
      <c r="S56" s="6" t="str">
        <f>HYPERLINK("https://docs.wto.org/imrd/directdoc.asp?DDFDocuments/v/G/TBTN24/TZA1228.DOCX", "https://docs.wto.org/imrd/directdoc.asp?DDFDocuments/v/G/TBTN24/TZA1228.DOCX")</f>
        <v>https://docs.wto.org/imrd/directdoc.asp?DDFDocuments/v/G/TBTN24/TZA1228.DOCX</v>
      </c>
    </row>
    <row r="57" spans="1:19" ht="150" x14ac:dyDescent="0.25">
      <c r="A57" s="2" t="s">
        <v>663</v>
      </c>
      <c r="B57" s="8" t="s">
        <v>339</v>
      </c>
      <c r="C57" s="6" t="s">
        <v>253</v>
      </c>
      <c r="D57" s="7">
        <v>45642</v>
      </c>
      <c r="E57" s="9" t="str">
        <f>HYPERLINK("https://eping.wto.org/en/Search?viewData= G/TBT/N/UGA/2068"," G/TBT/N/UGA/2068")</f>
        <v xml:space="preserve"> G/TBT/N/UGA/2068</v>
      </c>
      <c r="F57" s="8" t="s">
        <v>337</v>
      </c>
      <c r="G57" s="8" t="s">
        <v>338</v>
      </c>
      <c r="I57" s="8" t="s">
        <v>296</v>
      </c>
      <c r="J57" s="8" t="s">
        <v>275</v>
      </c>
      <c r="K57" s="8" t="s">
        <v>259</v>
      </c>
      <c r="L57" s="8" t="s">
        <v>185</v>
      </c>
      <c r="M57" s="6"/>
      <c r="N57" s="7">
        <v>45702</v>
      </c>
      <c r="O57" s="6" t="s">
        <v>25</v>
      </c>
      <c r="P57" s="8" t="s">
        <v>340</v>
      </c>
      <c r="Q57" s="6" t="str">
        <f>HYPERLINK("https://docs.wto.org/imrd/directdoc.asp?DDFDocuments/t/G/TBTN24/UGA2068.DOCX", "https://docs.wto.org/imrd/directdoc.asp?DDFDocuments/t/G/TBTN24/UGA2068.DOCX")</f>
        <v>https://docs.wto.org/imrd/directdoc.asp?DDFDocuments/t/G/TBTN24/UGA2068.DOCX</v>
      </c>
      <c r="R57" s="6"/>
      <c r="S57" s="6" t="str">
        <f>HYPERLINK("https://docs.wto.org/imrd/directdoc.asp?DDFDocuments/v/G/TBTN24/UGA2068.DOCX", "https://docs.wto.org/imrd/directdoc.asp?DDFDocuments/v/G/TBTN24/UGA2068.DOCX")</f>
        <v>https://docs.wto.org/imrd/directdoc.asp?DDFDocuments/v/G/TBTN24/UGA2068.DOCX</v>
      </c>
    </row>
    <row r="58" spans="1:19" ht="60" x14ac:dyDescent="0.25">
      <c r="A58" s="2" t="s">
        <v>664</v>
      </c>
      <c r="B58" s="8" t="s">
        <v>343</v>
      </c>
      <c r="C58" s="6" t="s">
        <v>245</v>
      </c>
      <c r="D58" s="7">
        <v>45642</v>
      </c>
      <c r="E58" s="9" t="str">
        <f>HYPERLINK("https://eping.wto.org/en/Search?viewData= G/TBT/N/TZA/1233"," G/TBT/N/TZA/1233")</f>
        <v xml:space="preserve"> G/TBT/N/TZA/1233</v>
      </c>
      <c r="F58" s="8" t="s">
        <v>341</v>
      </c>
      <c r="G58" s="8" t="s">
        <v>342</v>
      </c>
      <c r="I58" s="8" t="s">
        <v>344</v>
      </c>
      <c r="J58" s="8" t="s">
        <v>308</v>
      </c>
      <c r="K58" s="8" t="s">
        <v>251</v>
      </c>
      <c r="L58" s="8" t="s">
        <v>185</v>
      </c>
      <c r="M58" s="6"/>
      <c r="N58" s="7">
        <v>45702</v>
      </c>
      <c r="O58" s="6" t="s">
        <v>25</v>
      </c>
      <c r="P58" s="8" t="s">
        <v>345</v>
      </c>
      <c r="Q58" s="6" t="str">
        <f>HYPERLINK("https://docs.wto.org/imrd/directdoc.asp?DDFDocuments/t/G/TBTN24/TZA1233.DOCX", "https://docs.wto.org/imrd/directdoc.asp?DDFDocuments/t/G/TBTN24/TZA1233.DOCX")</f>
        <v>https://docs.wto.org/imrd/directdoc.asp?DDFDocuments/t/G/TBTN24/TZA1233.DOCX</v>
      </c>
      <c r="R58" s="6"/>
      <c r="S58" s="6" t="str">
        <f>HYPERLINK("https://docs.wto.org/imrd/directdoc.asp?DDFDocuments/v/G/TBTN24/TZA1233.DOCX", "https://docs.wto.org/imrd/directdoc.asp?DDFDocuments/v/G/TBTN24/TZA1233.DOCX")</f>
        <v>https://docs.wto.org/imrd/directdoc.asp?DDFDocuments/v/G/TBTN24/TZA1233.DOCX</v>
      </c>
    </row>
    <row r="59" spans="1:19" ht="60" x14ac:dyDescent="0.25">
      <c r="A59" s="2" t="s">
        <v>665</v>
      </c>
      <c r="B59" s="8" t="s">
        <v>348</v>
      </c>
      <c r="C59" s="6" t="s">
        <v>245</v>
      </c>
      <c r="D59" s="7">
        <v>45642</v>
      </c>
      <c r="E59" s="9" t="str">
        <f>HYPERLINK("https://eping.wto.org/en/Search?viewData= G/TBT/N/TZA/1235"," G/TBT/N/TZA/1235")</f>
        <v xml:space="preserve"> G/TBT/N/TZA/1235</v>
      </c>
      <c r="F59" s="8" t="s">
        <v>346</v>
      </c>
      <c r="G59" s="8" t="s">
        <v>347</v>
      </c>
      <c r="I59" s="8" t="s">
        <v>349</v>
      </c>
      <c r="J59" s="8" t="s">
        <v>350</v>
      </c>
      <c r="K59" s="8" t="s">
        <v>251</v>
      </c>
      <c r="L59" s="8" t="s">
        <v>185</v>
      </c>
      <c r="M59" s="6"/>
      <c r="N59" s="7">
        <v>45702</v>
      </c>
      <c r="O59" s="6" t="s">
        <v>25</v>
      </c>
      <c r="P59" s="8" t="s">
        <v>351</v>
      </c>
      <c r="Q59" s="6" t="str">
        <f>HYPERLINK("https://docs.wto.org/imrd/directdoc.asp?DDFDocuments/t/G/TBTN24/TZA1235.DOCX", "https://docs.wto.org/imrd/directdoc.asp?DDFDocuments/t/G/TBTN24/TZA1235.DOCX")</f>
        <v>https://docs.wto.org/imrd/directdoc.asp?DDFDocuments/t/G/TBTN24/TZA1235.DOCX</v>
      </c>
      <c r="R59" s="6"/>
      <c r="S59" s="6" t="str">
        <f>HYPERLINK("https://docs.wto.org/imrd/directdoc.asp?DDFDocuments/v/G/TBTN24/TZA1235.DOCX", "https://docs.wto.org/imrd/directdoc.asp?DDFDocuments/v/G/TBTN24/TZA1235.DOCX")</f>
        <v>https://docs.wto.org/imrd/directdoc.asp?DDFDocuments/v/G/TBTN24/TZA1235.DOCX</v>
      </c>
    </row>
    <row r="60" spans="1:19" ht="135" x14ac:dyDescent="0.25">
      <c r="A60" s="2" t="s">
        <v>666</v>
      </c>
      <c r="B60" s="8" t="s">
        <v>354</v>
      </c>
      <c r="C60" s="6" t="s">
        <v>152</v>
      </c>
      <c r="D60" s="7">
        <v>45642</v>
      </c>
      <c r="E60" s="9" t="str">
        <f>HYPERLINK("https://eping.wto.org/en/Search?viewData= G/TBT/N/USA/2167"," G/TBT/N/USA/2167")</f>
        <v xml:space="preserve"> G/TBT/N/USA/2167</v>
      </c>
      <c r="F60" s="8" t="s">
        <v>352</v>
      </c>
      <c r="G60" s="8" t="s">
        <v>353</v>
      </c>
      <c r="I60" s="8" t="s">
        <v>24</v>
      </c>
      <c r="J60" s="8" t="s">
        <v>355</v>
      </c>
      <c r="K60" s="8" t="s">
        <v>87</v>
      </c>
      <c r="L60" s="8" t="s">
        <v>24</v>
      </c>
      <c r="M60" s="6"/>
      <c r="N60" s="7">
        <v>45664</v>
      </c>
      <c r="O60" s="6" t="s">
        <v>25</v>
      </c>
      <c r="P60" s="8" t="s">
        <v>356</v>
      </c>
      <c r="Q60" s="6" t="str">
        <f>HYPERLINK("https://docs.wto.org/imrd/directdoc.asp?DDFDocuments/t/G/TBTN24/USA2167.DOCX", "https://docs.wto.org/imrd/directdoc.asp?DDFDocuments/t/G/TBTN24/USA2167.DOCX")</f>
        <v>https://docs.wto.org/imrd/directdoc.asp?DDFDocuments/t/G/TBTN24/USA2167.DOCX</v>
      </c>
      <c r="R60" s="6"/>
      <c r="S60" s="6"/>
    </row>
    <row r="61" spans="1:19" ht="60" x14ac:dyDescent="0.25">
      <c r="A61" s="2" t="s">
        <v>648</v>
      </c>
      <c r="B61" s="8" t="s">
        <v>248</v>
      </c>
      <c r="C61" s="6" t="s">
        <v>245</v>
      </c>
      <c r="D61" s="7">
        <v>45639</v>
      </c>
      <c r="E61" s="9" t="str">
        <f>HYPERLINK("https://eping.wto.org/en/Search?viewData= G/TBT/N/TZA/1226"," G/TBT/N/TZA/1226")</f>
        <v xml:space="preserve"> G/TBT/N/TZA/1226</v>
      </c>
      <c r="F61" s="8" t="s">
        <v>357</v>
      </c>
      <c r="G61" s="8" t="s">
        <v>358</v>
      </c>
      <c r="I61" s="8" t="s">
        <v>249</v>
      </c>
      <c r="J61" s="8" t="s">
        <v>250</v>
      </c>
      <c r="K61" s="8" t="s">
        <v>251</v>
      </c>
      <c r="L61" s="8" t="s">
        <v>185</v>
      </c>
      <c r="M61" s="6"/>
      <c r="N61" s="7">
        <v>45699</v>
      </c>
      <c r="O61" s="6" t="s">
        <v>25</v>
      </c>
      <c r="P61" s="8" t="s">
        <v>359</v>
      </c>
      <c r="Q61" s="6" t="str">
        <f>HYPERLINK("https://docs.wto.org/imrd/directdoc.asp?DDFDocuments/t/G/TBTN24/TZA1226.DOCX", "https://docs.wto.org/imrd/directdoc.asp?DDFDocuments/t/G/TBTN24/TZA1226.DOCX")</f>
        <v>https://docs.wto.org/imrd/directdoc.asp?DDFDocuments/t/G/TBTN24/TZA1226.DOCX</v>
      </c>
      <c r="R61" s="6" t="str">
        <f>HYPERLINK("https://docs.wto.org/imrd/directdoc.asp?DDFDocuments/u/G/TBTN24/TZA1226.DOCX", "https://docs.wto.org/imrd/directdoc.asp?DDFDocuments/u/G/TBTN24/TZA1226.DOCX")</f>
        <v>https://docs.wto.org/imrd/directdoc.asp?DDFDocuments/u/G/TBTN24/TZA1226.DOCX</v>
      </c>
      <c r="S61" s="6" t="str">
        <f>HYPERLINK("https://docs.wto.org/imrd/directdoc.asp?DDFDocuments/v/G/TBTN24/TZA1226.DOCX", "https://docs.wto.org/imrd/directdoc.asp?DDFDocuments/v/G/TBTN24/TZA1226.DOCX")</f>
        <v>https://docs.wto.org/imrd/directdoc.asp?DDFDocuments/v/G/TBTN24/TZA1226.DOCX</v>
      </c>
    </row>
    <row r="62" spans="1:19" ht="45" x14ac:dyDescent="0.25">
      <c r="A62" s="2" t="s">
        <v>667</v>
      </c>
      <c r="B62" s="8" t="s">
        <v>362</v>
      </c>
      <c r="C62" s="6" t="s">
        <v>253</v>
      </c>
      <c r="D62" s="7">
        <v>45639</v>
      </c>
      <c r="E62" s="9" t="str">
        <f>HYPERLINK("https://eping.wto.org/en/Search?viewData= G/TBT/N/UGA/2060"," G/TBT/N/UGA/2060")</f>
        <v xml:space="preserve"> G/TBT/N/UGA/2060</v>
      </c>
      <c r="F62" s="8" t="s">
        <v>360</v>
      </c>
      <c r="G62" s="8" t="s">
        <v>361</v>
      </c>
      <c r="I62" s="8" t="s">
        <v>363</v>
      </c>
      <c r="J62" s="8" t="s">
        <v>258</v>
      </c>
      <c r="K62" s="8" t="s">
        <v>259</v>
      </c>
      <c r="L62" s="8" t="s">
        <v>185</v>
      </c>
      <c r="M62" s="6"/>
      <c r="N62" s="7">
        <v>45699</v>
      </c>
      <c r="O62" s="6" t="s">
        <v>25</v>
      </c>
      <c r="P62" s="8" t="s">
        <v>364</v>
      </c>
      <c r="Q62" s="6" t="str">
        <f>HYPERLINK("https://docs.wto.org/imrd/directdoc.asp?DDFDocuments/t/G/TBTN24/UGA2060.DOCX", "https://docs.wto.org/imrd/directdoc.asp?DDFDocuments/t/G/TBTN24/UGA2060.DOCX")</f>
        <v>https://docs.wto.org/imrd/directdoc.asp?DDFDocuments/t/G/TBTN24/UGA2060.DOCX</v>
      </c>
      <c r="R62" s="6" t="str">
        <f>HYPERLINK("https://docs.wto.org/imrd/directdoc.asp?DDFDocuments/u/G/TBTN24/UGA2060.DOCX", "https://docs.wto.org/imrd/directdoc.asp?DDFDocuments/u/G/TBTN24/UGA2060.DOCX")</f>
        <v>https://docs.wto.org/imrd/directdoc.asp?DDFDocuments/u/G/TBTN24/UGA2060.DOCX</v>
      </c>
      <c r="S62" s="6" t="str">
        <f>HYPERLINK("https://docs.wto.org/imrd/directdoc.asp?DDFDocuments/v/G/TBTN24/UGA2060.DOCX", "https://docs.wto.org/imrd/directdoc.asp?DDFDocuments/v/G/TBTN24/UGA2060.DOCX")</f>
        <v>https://docs.wto.org/imrd/directdoc.asp?DDFDocuments/v/G/TBTN24/UGA2060.DOCX</v>
      </c>
    </row>
    <row r="63" spans="1:19" ht="60" x14ac:dyDescent="0.25">
      <c r="A63" s="2" t="s">
        <v>648</v>
      </c>
      <c r="B63" s="8" t="s">
        <v>248</v>
      </c>
      <c r="C63" s="6" t="s">
        <v>245</v>
      </c>
      <c r="D63" s="7">
        <v>45639</v>
      </c>
      <c r="E63" s="9" t="str">
        <f>HYPERLINK("https://eping.wto.org/en/Search?viewData= G/TBT/N/TZA/1229"," G/TBT/N/TZA/1229")</f>
        <v xml:space="preserve"> G/TBT/N/TZA/1229</v>
      </c>
      <c r="F63" s="8" t="s">
        <v>365</v>
      </c>
      <c r="G63" s="8" t="s">
        <v>366</v>
      </c>
      <c r="I63" s="8" t="s">
        <v>249</v>
      </c>
      <c r="J63" s="8" t="s">
        <v>250</v>
      </c>
      <c r="K63" s="8" t="s">
        <v>251</v>
      </c>
      <c r="L63" s="8" t="s">
        <v>185</v>
      </c>
      <c r="M63" s="6"/>
      <c r="N63" s="7">
        <v>45699</v>
      </c>
      <c r="O63" s="6" t="s">
        <v>25</v>
      </c>
      <c r="P63" s="8" t="s">
        <v>367</v>
      </c>
      <c r="Q63" s="6" t="str">
        <f>HYPERLINK("https://docs.wto.org/imrd/directdoc.asp?DDFDocuments/t/G/TBTN24/TZA1229.DOCX", "https://docs.wto.org/imrd/directdoc.asp?DDFDocuments/t/G/TBTN24/TZA1229.DOCX")</f>
        <v>https://docs.wto.org/imrd/directdoc.asp?DDFDocuments/t/G/TBTN24/TZA1229.DOCX</v>
      </c>
      <c r="R63" s="6" t="str">
        <f>HYPERLINK("https://docs.wto.org/imrd/directdoc.asp?DDFDocuments/u/G/TBTN24/TZA1229.DOCX", "https://docs.wto.org/imrd/directdoc.asp?DDFDocuments/u/G/TBTN24/TZA1229.DOCX")</f>
        <v>https://docs.wto.org/imrd/directdoc.asp?DDFDocuments/u/G/TBTN24/TZA1229.DOCX</v>
      </c>
      <c r="S63" s="6" t="str">
        <f>HYPERLINK("https://docs.wto.org/imrd/directdoc.asp?DDFDocuments/v/G/TBTN24/TZA1229.DOCX", "https://docs.wto.org/imrd/directdoc.asp?DDFDocuments/v/G/TBTN24/TZA1229.DOCX")</f>
        <v>https://docs.wto.org/imrd/directdoc.asp?DDFDocuments/v/G/TBTN24/TZA1229.DOCX</v>
      </c>
    </row>
    <row r="64" spans="1:19" ht="60" x14ac:dyDescent="0.25">
      <c r="A64" s="2" t="s">
        <v>648</v>
      </c>
      <c r="B64" s="8" t="s">
        <v>248</v>
      </c>
      <c r="C64" s="6" t="s">
        <v>245</v>
      </c>
      <c r="D64" s="7">
        <v>45639</v>
      </c>
      <c r="E64" s="9" t="str">
        <f>HYPERLINK("https://eping.wto.org/en/Search?viewData= G/TBT/N/TZA/1230"," G/TBT/N/TZA/1230")</f>
        <v xml:space="preserve"> G/TBT/N/TZA/1230</v>
      </c>
      <c r="F64" s="8" t="s">
        <v>368</v>
      </c>
      <c r="G64" s="8" t="s">
        <v>369</v>
      </c>
      <c r="I64" s="8" t="s">
        <v>249</v>
      </c>
      <c r="J64" s="8" t="s">
        <v>250</v>
      </c>
      <c r="K64" s="8" t="s">
        <v>251</v>
      </c>
      <c r="L64" s="8" t="s">
        <v>185</v>
      </c>
      <c r="M64" s="6"/>
      <c r="N64" s="7">
        <v>45699</v>
      </c>
      <c r="O64" s="6" t="s">
        <v>25</v>
      </c>
      <c r="P64" s="8" t="s">
        <v>370</v>
      </c>
      <c r="Q64" s="6" t="str">
        <f>HYPERLINK("https://docs.wto.org/imrd/directdoc.asp?DDFDocuments/t/G/TBTN24/TZA1230.DOCX", "https://docs.wto.org/imrd/directdoc.asp?DDFDocuments/t/G/TBTN24/TZA1230.DOCX")</f>
        <v>https://docs.wto.org/imrd/directdoc.asp?DDFDocuments/t/G/TBTN24/TZA1230.DOCX</v>
      </c>
      <c r="R64" s="6" t="str">
        <f>HYPERLINK("https://docs.wto.org/imrd/directdoc.asp?DDFDocuments/u/G/TBTN24/TZA1230.DOCX", "https://docs.wto.org/imrd/directdoc.asp?DDFDocuments/u/G/TBTN24/TZA1230.DOCX")</f>
        <v>https://docs.wto.org/imrd/directdoc.asp?DDFDocuments/u/G/TBTN24/TZA1230.DOCX</v>
      </c>
      <c r="S64" s="6" t="str">
        <f>HYPERLINK("https://docs.wto.org/imrd/directdoc.asp?DDFDocuments/v/G/TBTN24/TZA1230.DOCX", "https://docs.wto.org/imrd/directdoc.asp?DDFDocuments/v/G/TBTN24/TZA1230.DOCX")</f>
        <v>https://docs.wto.org/imrd/directdoc.asp?DDFDocuments/v/G/TBTN24/TZA1230.DOCX</v>
      </c>
    </row>
    <row r="65" spans="1:19" ht="45" x14ac:dyDescent="0.25">
      <c r="A65" s="2" t="s">
        <v>668</v>
      </c>
      <c r="B65" s="8" t="s">
        <v>373</v>
      </c>
      <c r="C65" s="6" t="s">
        <v>253</v>
      </c>
      <c r="D65" s="7">
        <v>45639</v>
      </c>
      <c r="E65" s="9" t="str">
        <f>HYPERLINK("https://eping.wto.org/en/Search?viewData= G/TBT/N/UGA/2061"," G/TBT/N/UGA/2061")</f>
        <v xml:space="preserve"> G/TBT/N/UGA/2061</v>
      </c>
      <c r="F65" s="8" t="s">
        <v>371</v>
      </c>
      <c r="G65" s="8" t="s">
        <v>372</v>
      </c>
      <c r="I65" s="8" t="s">
        <v>363</v>
      </c>
      <c r="J65" s="8" t="s">
        <v>258</v>
      </c>
      <c r="K65" s="8" t="s">
        <v>259</v>
      </c>
      <c r="L65" s="8" t="s">
        <v>185</v>
      </c>
      <c r="M65" s="6"/>
      <c r="N65" s="7">
        <v>45699</v>
      </c>
      <c r="O65" s="6" t="s">
        <v>25</v>
      </c>
      <c r="P65" s="8" t="s">
        <v>374</v>
      </c>
      <c r="Q65" s="6" t="str">
        <f>HYPERLINK("https://docs.wto.org/imrd/directdoc.asp?DDFDocuments/t/G/TBTN24/UGA2061.DOCX", "https://docs.wto.org/imrd/directdoc.asp?DDFDocuments/t/G/TBTN24/UGA2061.DOCX")</f>
        <v>https://docs.wto.org/imrd/directdoc.asp?DDFDocuments/t/G/TBTN24/UGA2061.DOCX</v>
      </c>
      <c r="R65" s="6" t="str">
        <f>HYPERLINK("https://docs.wto.org/imrd/directdoc.asp?DDFDocuments/u/G/TBTN24/UGA2061.DOCX", "https://docs.wto.org/imrd/directdoc.asp?DDFDocuments/u/G/TBTN24/UGA2061.DOCX")</f>
        <v>https://docs.wto.org/imrd/directdoc.asp?DDFDocuments/u/G/TBTN24/UGA2061.DOCX</v>
      </c>
      <c r="S65" s="6" t="str">
        <f>HYPERLINK("https://docs.wto.org/imrd/directdoc.asp?DDFDocuments/v/G/TBTN24/UGA2061.DOCX", "https://docs.wto.org/imrd/directdoc.asp?DDFDocuments/v/G/TBTN24/UGA2061.DOCX")</f>
        <v>https://docs.wto.org/imrd/directdoc.asp?DDFDocuments/v/G/TBTN24/UGA2061.DOCX</v>
      </c>
    </row>
    <row r="66" spans="1:19" ht="45" x14ac:dyDescent="0.25">
      <c r="A66" s="2" t="s">
        <v>670</v>
      </c>
      <c r="B66" s="8" t="s">
        <v>377</v>
      </c>
      <c r="C66" s="6" t="s">
        <v>253</v>
      </c>
      <c r="D66" s="7">
        <v>45639</v>
      </c>
      <c r="E66" s="9" t="str">
        <f>HYPERLINK("https://eping.wto.org/en/Search?viewData= G/TBT/N/UGA/2058"," G/TBT/N/UGA/2058")</f>
        <v xml:space="preserve"> G/TBT/N/UGA/2058</v>
      </c>
      <c r="F66" s="8" t="s">
        <v>375</v>
      </c>
      <c r="G66" s="8" t="s">
        <v>376</v>
      </c>
      <c r="I66" s="8" t="s">
        <v>378</v>
      </c>
      <c r="J66" s="8" t="s">
        <v>258</v>
      </c>
      <c r="K66" s="8" t="s">
        <v>259</v>
      </c>
      <c r="L66" s="8" t="s">
        <v>185</v>
      </c>
      <c r="M66" s="6"/>
      <c r="N66" s="7">
        <v>45699</v>
      </c>
      <c r="O66" s="6" t="s">
        <v>25</v>
      </c>
      <c r="P66" s="8" t="s">
        <v>379</v>
      </c>
      <c r="Q66" s="6" t="str">
        <f>HYPERLINK("https://docs.wto.org/imrd/directdoc.asp?DDFDocuments/t/G/TBTN24/UGA2058.DOCX", "https://docs.wto.org/imrd/directdoc.asp?DDFDocuments/t/G/TBTN24/UGA2058.DOCX")</f>
        <v>https://docs.wto.org/imrd/directdoc.asp?DDFDocuments/t/G/TBTN24/UGA2058.DOCX</v>
      </c>
      <c r="R66" s="6" t="str">
        <f>HYPERLINK("https://docs.wto.org/imrd/directdoc.asp?DDFDocuments/u/G/TBTN24/UGA2058.DOCX", "https://docs.wto.org/imrd/directdoc.asp?DDFDocuments/u/G/TBTN24/UGA2058.DOCX")</f>
        <v>https://docs.wto.org/imrd/directdoc.asp?DDFDocuments/u/G/TBTN24/UGA2058.DOCX</v>
      </c>
      <c r="S66" s="6" t="str">
        <f>HYPERLINK("https://docs.wto.org/imrd/directdoc.asp?DDFDocuments/v/G/TBTN24/UGA2058.DOCX", "https://docs.wto.org/imrd/directdoc.asp?DDFDocuments/v/G/TBTN24/UGA2058.DOCX")</f>
        <v>https://docs.wto.org/imrd/directdoc.asp?DDFDocuments/v/G/TBTN24/UGA2058.DOCX</v>
      </c>
    </row>
    <row r="67" spans="1:19" ht="120" x14ac:dyDescent="0.25">
      <c r="A67" s="2" t="s">
        <v>671</v>
      </c>
      <c r="B67" s="8" t="s">
        <v>382</v>
      </c>
      <c r="C67" s="6" t="s">
        <v>152</v>
      </c>
      <c r="D67" s="7">
        <v>45639</v>
      </c>
      <c r="E67" s="9" t="str">
        <f>HYPERLINK("https://eping.wto.org/en/Search?viewData= G/TBT/N/USA/2166"," G/TBT/N/USA/2166")</f>
        <v xml:space="preserve"> G/TBT/N/USA/2166</v>
      </c>
      <c r="F67" s="8" t="s">
        <v>380</v>
      </c>
      <c r="G67" s="8" t="s">
        <v>381</v>
      </c>
      <c r="I67" s="8" t="s">
        <v>24</v>
      </c>
      <c r="J67" s="8" t="s">
        <v>77</v>
      </c>
      <c r="K67" s="8" t="s">
        <v>383</v>
      </c>
      <c r="L67" s="8" t="s">
        <v>24</v>
      </c>
      <c r="M67" s="6"/>
      <c r="N67" s="7">
        <v>45678</v>
      </c>
      <c r="O67" s="6" t="s">
        <v>25</v>
      </c>
      <c r="P67" s="8" t="s">
        <v>384</v>
      </c>
      <c r="Q67" s="6" t="str">
        <f>HYPERLINK("https://docs.wto.org/imrd/directdoc.asp?DDFDocuments/t/G/TBTN24/USA2166.DOCX", "https://docs.wto.org/imrd/directdoc.asp?DDFDocuments/t/G/TBTN24/USA2166.DOCX")</f>
        <v>https://docs.wto.org/imrd/directdoc.asp?DDFDocuments/t/G/TBTN24/USA2166.DOCX</v>
      </c>
      <c r="R67" s="6" t="str">
        <f>HYPERLINK("https://docs.wto.org/imrd/directdoc.asp?DDFDocuments/u/G/TBTN24/USA2166.DOCX", "https://docs.wto.org/imrd/directdoc.asp?DDFDocuments/u/G/TBTN24/USA2166.DOCX")</f>
        <v>https://docs.wto.org/imrd/directdoc.asp?DDFDocuments/u/G/TBTN24/USA2166.DOCX</v>
      </c>
      <c r="S67" s="6" t="str">
        <f>HYPERLINK("https://docs.wto.org/imrd/directdoc.asp?DDFDocuments/v/G/TBTN24/USA2166.DOCX", "https://docs.wto.org/imrd/directdoc.asp?DDFDocuments/v/G/TBTN24/USA2166.DOCX")</f>
        <v>https://docs.wto.org/imrd/directdoc.asp?DDFDocuments/v/G/TBTN24/USA2166.DOCX</v>
      </c>
    </row>
    <row r="68" spans="1:19" ht="60" x14ac:dyDescent="0.25">
      <c r="A68" s="2" t="s">
        <v>672</v>
      </c>
      <c r="B68" s="8" t="s">
        <v>387</v>
      </c>
      <c r="C68" s="6" t="s">
        <v>253</v>
      </c>
      <c r="D68" s="7">
        <v>45639</v>
      </c>
      <c r="E68" s="9" t="str">
        <f>HYPERLINK("https://eping.wto.org/en/Search?viewData= G/TBT/N/UGA/2059"," G/TBT/N/UGA/2059")</f>
        <v xml:space="preserve"> G/TBT/N/UGA/2059</v>
      </c>
      <c r="F68" s="8" t="s">
        <v>385</v>
      </c>
      <c r="G68" s="8" t="s">
        <v>386</v>
      </c>
      <c r="I68" s="8" t="s">
        <v>388</v>
      </c>
      <c r="J68" s="8" t="s">
        <v>258</v>
      </c>
      <c r="K68" s="8" t="s">
        <v>259</v>
      </c>
      <c r="L68" s="8" t="s">
        <v>185</v>
      </c>
      <c r="M68" s="6"/>
      <c r="N68" s="7">
        <v>45699</v>
      </c>
      <c r="O68" s="6" t="s">
        <v>25</v>
      </c>
      <c r="P68" s="8" t="s">
        <v>389</v>
      </c>
      <c r="Q68" s="6" t="str">
        <f>HYPERLINK("https://docs.wto.org/imrd/directdoc.asp?DDFDocuments/t/G/TBTN24/UGA2059.DOCX", "https://docs.wto.org/imrd/directdoc.asp?DDFDocuments/t/G/TBTN24/UGA2059.DOCX")</f>
        <v>https://docs.wto.org/imrd/directdoc.asp?DDFDocuments/t/G/TBTN24/UGA2059.DOCX</v>
      </c>
      <c r="R68" s="6" t="str">
        <f>HYPERLINK("https://docs.wto.org/imrd/directdoc.asp?DDFDocuments/u/G/TBTN24/UGA2059.DOCX", "https://docs.wto.org/imrd/directdoc.asp?DDFDocuments/u/G/TBTN24/UGA2059.DOCX")</f>
        <v>https://docs.wto.org/imrd/directdoc.asp?DDFDocuments/u/G/TBTN24/UGA2059.DOCX</v>
      </c>
      <c r="S68" s="6" t="str">
        <f>HYPERLINK("https://docs.wto.org/imrd/directdoc.asp?DDFDocuments/v/G/TBTN24/UGA2059.DOCX", "https://docs.wto.org/imrd/directdoc.asp?DDFDocuments/v/G/TBTN24/UGA2059.DOCX")</f>
        <v>https://docs.wto.org/imrd/directdoc.asp?DDFDocuments/v/G/TBTN24/UGA2059.DOCX</v>
      </c>
    </row>
    <row r="69" spans="1:19" ht="60" x14ac:dyDescent="0.25">
      <c r="A69" s="2" t="s">
        <v>653</v>
      </c>
      <c r="B69" s="8" t="s">
        <v>279</v>
      </c>
      <c r="C69" s="6" t="s">
        <v>245</v>
      </c>
      <c r="D69" s="7">
        <v>45639</v>
      </c>
      <c r="E69" s="9" t="str">
        <f>HYPERLINK("https://eping.wto.org/en/Search?viewData= G/TBT/N/TZA/1231"," G/TBT/N/TZA/1231")</f>
        <v xml:space="preserve"> G/TBT/N/TZA/1231</v>
      </c>
      <c r="F69" s="8" t="s">
        <v>390</v>
      </c>
      <c r="G69" s="8" t="s">
        <v>391</v>
      </c>
      <c r="I69" s="8" t="s">
        <v>280</v>
      </c>
      <c r="J69" s="8" t="s">
        <v>281</v>
      </c>
      <c r="K69" s="8" t="s">
        <v>251</v>
      </c>
      <c r="L69" s="8" t="s">
        <v>185</v>
      </c>
      <c r="M69" s="6"/>
      <c r="N69" s="7">
        <v>45699</v>
      </c>
      <c r="O69" s="6" t="s">
        <v>25</v>
      </c>
      <c r="P69" s="8" t="s">
        <v>392</v>
      </c>
      <c r="Q69" s="6" t="str">
        <f>HYPERLINK("https://docs.wto.org/imrd/directdoc.asp?DDFDocuments/t/G/TBTN24/TZA1231.DOCX", "https://docs.wto.org/imrd/directdoc.asp?DDFDocuments/t/G/TBTN24/TZA1231.DOCX")</f>
        <v>https://docs.wto.org/imrd/directdoc.asp?DDFDocuments/t/G/TBTN24/TZA1231.DOCX</v>
      </c>
      <c r="R69" s="6" t="str">
        <f>HYPERLINK("https://docs.wto.org/imrd/directdoc.asp?DDFDocuments/u/G/TBTN24/TZA1231.DOCX", "https://docs.wto.org/imrd/directdoc.asp?DDFDocuments/u/G/TBTN24/TZA1231.DOCX")</f>
        <v>https://docs.wto.org/imrd/directdoc.asp?DDFDocuments/u/G/TBTN24/TZA1231.DOCX</v>
      </c>
      <c r="S69" s="6" t="str">
        <f>HYPERLINK("https://docs.wto.org/imrd/directdoc.asp?DDFDocuments/v/G/TBTN24/TZA1231.DOCX", "https://docs.wto.org/imrd/directdoc.asp?DDFDocuments/v/G/TBTN24/TZA1231.DOCX")</f>
        <v>https://docs.wto.org/imrd/directdoc.asp?DDFDocuments/v/G/TBTN24/TZA1231.DOCX</v>
      </c>
    </row>
    <row r="70" spans="1:19" ht="60" x14ac:dyDescent="0.25">
      <c r="A70" s="2" t="s">
        <v>673</v>
      </c>
      <c r="B70" s="8" t="s">
        <v>395</v>
      </c>
      <c r="C70" s="6" t="s">
        <v>245</v>
      </c>
      <c r="D70" s="7">
        <v>45639</v>
      </c>
      <c r="E70" s="9" t="str">
        <f>HYPERLINK("https://eping.wto.org/en/Search?viewData= G/TBT/N/TZA/1225"," G/TBT/N/TZA/1225")</f>
        <v xml:space="preserve"> G/TBT/N/TZA/1225</v>
      </c>
      <c r="F70" s="8" t="s">
        <v>393</v>
      </c>
      <c r="G70" s="8" t="s">
        <v>394</v>
      </c>
      <c r="I70" s="8" t="s">
        <v>396</v>
      </c>
      <c r="J70" s="8" t="s">
        <v>250</v>
      </c>
      <c r="K70" s="8" t="s">
        <v>251</v>
      </c>
      <c r="L70" s="8" t="s">
        <v>185</v>
      </c>
      <c r="M70" s="6"/>
      <c r="N70" s="7">
        <v>45699</v>
      </c>
      <c r="O70" s="6" t="s">
        <v>25</v>
      </c>
      <c r="P70" s="8" t="s">
        <v>397</v>
      </c>
      <c r="Q70" s="6" t="str">
        <f>HYPERLINK("https://docs.wto.org/imrd/directdoc.asp?DDFDocuments/t/G/TBTN24/TZA1225.DOCX", "https://docs.wto.org/imrd/directdoc.asp?DDFDocuments/t/G/TBTN24/TZA1225.DOCX")</f>
        <v>https://docs.wto.org/imrd/directdoc.asp?DDFDocuments/t/G/TBTN24/TZA1225.DOCX</v>
      </c>
      <c r="R70" s="6" t="str">
        <f>HYPERLINK("https://docs.wto.org/imrd/directdoc.asp?DDFDocuments/u/G/TBTN24/TZA1225.DOCX", "https://docs.wto.org/imrd/directdoc.asp?DDFDocuments/u/G/TBTN24/TZA1225.DOCX")</f>
        <v>https://docs.wto.org/imrd/directdoc.asp?DDFDocuments/u/G/TBTN24/TZA1225.DOCX</v>
      </c>
      <c r="S70" s="6" t="str">
        <f>HYPERLINK("https://docs.wto.org/imrd/directdoc.asp?DDFDocuments/v/G/TBTN24/TZA1225.DOCX", "https://docs.wto.org/imrd/directdoc.asp?DDFDocuments/v/G/TBTN24/TZA1225.DOCX")</f>
        <v>https://docs.wto.org/imrd/directdoc.asp?DDFDocuments/v/G/TBTN24/TZA1225.DOCX</v>
      </c>
    </row>
    <row r="71" spans="1:19" ht="45" x14ac:dyDescent="0.25">
      <c r="A71" s="2" t="s">
        <v>674</v>
      </c>
      <c r="B71" s="8" t="s">
        <v>401</v>
      </c>
      <c r="C71" s="6" t="s">
        <v>398</v>
      </c>
      <c r="D71" s="7">
        <v>45639</v>
      </c>
      <c r="E71" s="9" t="str">
        <f>HYPERLINK("https://eping.wto.org/en/Search?viewData= G/TBT/N/PHL/339"," G/TBT/N/PHL/339")</f>
        <v xml:space="preserve"> G/TBT/N/PHL/339</v>
      </c>
      <c r="F71" s="8" t="s">
        <v>399</v>
      </c>
      <c r="G71" s="8" t="s">
        <v>400</v>
      </c>
      <c r="I71" s="8" t="s">
        <v>402</v>
      </c>
      <c r="J71" s="8" t="s">
        <v>403</v>
      </c>
      <c r="K71" s="8" t="s">
        <v>59</v>
      </c>
      <c r="L71" s="8" t="s">
        <v>24</v>
      </c>
      <c r="M71" s="6"/>
      <c r="N71" s="7">
        <v>45699</v>
      </c>
      <c r="O71" s="6" t="s">
        <v>25</v>
      </c>
      <c r="P71" s="8" t="s">
        <v>404</v>
      </c>
      <c r="Q71" s="6" t="str">
        <f>HYPERLINK("https://docs.wto.org/imrd/directdoc.asp?DDFDocuments/t/G/TBTN24/PHL339.DOCX", "https://docs.wto.org/imrd/directdoc.asp?DDFDocuments/t/G/TBTN24/PHL339.DOCX")</f>
        <v>https://docs.wto.org/imrd/directdoc.asp?DDFDocuments/t/G/TBTN24/PHL339.DOCX</v>
      </c>
      <c r="R71" s="6" t="str">
        <f>HYPERLINK("https://docs.wto.org/imrd/directdoc.asp?DDFDocuments/u/G/TBTN24/PHL339.DOCX", "https://docs.wto.org/imrd/directdoc.asp?DDFDocuments/u/G/TBTN24/PHL339.DOCX")</f>
        <v>https://docs.wto.org/imrd/directdoc.asp?DDFDocuments/u/G/TBTN24/PHL339.DOCX</v>
      </c>
      <c r="S71" s="6" t="str">
        <f>HYPERLINK("https://docs.wto.org/imrd/directdoc.asp?DDFDocuments/v/G/TBTN24/PHL339.DOCX", "https://docs.wto.org/imrd/directdoc.asp?DDFDocuments/v/G/TBTN24/PHL339.DOCX")</f>
        <v>https://docs.wto.org/imrd/directdoc.asp?DDFDocuments/v/G/TBTN24/PHL339.DOCX</v>
      </c>
    </row>
    <row r="72" spans="1:19" ht="90" x14ac:dyDescent="0.25">
      <c r="A72" s="2" t="s">
        <v>675</v>
      </c>
      <c r="B72" s="8" t="s">
        <v>408</v>
      </c>
      <c r="C72" s="6" t="s">
        <v>405</v>
      </c>
      <c r="D72" s="7">
        <v>45636</v>
      </c>
      <c r="E72" s="9" t="str">
        <f>HYPERLINK("https://eping.wto.org/en/Search?viewData= G/TBT/N/IDN/172"," G/TBT/N/IDN/172")</f>
        <v xml:space="preserve"> G/TBT/N/IDN/172</v>
      </c>
      <c r="F72" s="8" t="s">
        <v>406</v>
      </c>
      <c r="G72" s="8" t="s">
        <v>407</v>
      </c>
      <c r="I72" s="8" t="s">
        <v>24</v>
      </c>
      <c r="J72" s="8" t="s">
        <v>409</v>
      </c>
      <c r="K72" s="8" t="s">
        <v>131</v>
      </c>
      <c r="L72" s="8" t="s">
        <v>125</v>
      </c>
      <c r="M72" s="6"/>
      <c r="N72" s="7">
        <v>45696</v>
      </c>
      <c r="O72" s="6" t="s">
        <v>25</v>
      </c>
      <c r="P72" s="8" t="s">
        <v>410</v>
      </c>
      <c r="Q72" s="6" t="str">
        <f>HYPERLINK("https://docs.wto.org/imrd/directdoc.asp?DDFDocuments/t/G/TBTN24/IDN172.DOCX", "https://docs.wto.org/imrd/directdoc.asp?DDFDocuments/t/G/TBTN24/IDN172.DOCX")</f>
        <v>https://docs.wto.org/imrd/directdoc.asp?DDFDocuments/t/G/TBTN24/IDN172.DOCX</v>
      </c>
      <c r="R72" s="6" t="str">
        <f>HYPERLINK("https://docs.wto.org/imrd/directdoc.asp?DDFDocuments/u/G/TBTN24/IDN172.DOCX", "https://docs.wto.org/imrd/directdoc.asp?DDFDocuments/u/G/TBTN24/IDN172.DOCX")</f>
        <v>https://docs.wto.org/imrd/directdoc.asp?DDFDocuments/u/G/TBTN24/IDN172.DOCX</v>
      </c>
      <c r="S72" s="6" t="str">
        <f>HYPERLINK("https://docs.wto.org/imrd/directdoc.asp?DDFDocuments/v/G/TBTN24/IDN172.DOCX", "https://docs.wto.org/imrd/directdoc.asp?DDFDocuments/v/G/TBTN24/IDN172.DOCX")</f>
        <v>https://docs.wto.org/imrd/directdoc.asp?DDFDocuments/v/G/TBTN24/IDN172.DOCX</v>
      </c>
    </row>
    <row r="73" spans="1:19" ht="45" x14ac:dyDescent="0.25">
      <c r="A73" s="2" t="s">
        <v>676</v>
      </c>
      <c r="B73" s="8" t="s">
        <v>413</v>
      </c>
      <c r="C73" s="6" t="s">
        <v>119</v>
      </c>
      <c r="D73" s="7">
        <v>45636</v>
      </c>
      <c r="E73" s="9" t="str">
        <f>HYPERLINK("https://eping.wto.org/en/Search?viewData= G/TBT/N/BRA/1580"," G/TBT/N/BRA/1580")</f>
        <v xml:space="preserve"> G/TBT/N/BRA/1580</v>
      </c>
      <c r="F73" s="8" t="s">
        <v>411</v>
      </c>
      <c r="G73" s="8" t="s">
        <v>412</v>
      </c>
      <c r="I73" s="8" t="s">
        <v>414</v>
      </c>
      <c r="J73" s="8" t="s">
        <v>415</v>
      </c>
      <c r="K73" s="8" t="s">
        <v>59</v>
      </c>
      <c r="L73" s="8" t="s">
        <v>125</v>
      </c>
      <c r="M73" s="6"/>
      <c r="N73" s="7">
        <v>45727</v>
      </c>
      <c r="O73" s="6" t="s">
        <v>25</v>
      </c>
      <c r="P73" s="8" t="s">
        <v>416</v>
      </c>
      <c r="Q73" s="6" t="str">
        <f>HYPERLINK("https://docs.wto.org/imrd/directdoc.asp?DDFDocuments/t/G/TBTN24/BRA1580.DOCX", "https://docs.wto.org/imrd/directdoc.asp?DDFDocuments/t/G/TBTN24/BRA1580.DOCX")</f>
        <v>https://docs.wto.org/imrd/directdoc.asp?DDFDocuments/t/G/TBTN24/BRA1580.DOCX</v>
      </c>
      <c r="R73" s="6" t="str">
        <f>HYPERLINK("https://docs.wto.org/imrd/directdoc.asp?DDFDocuments/u/G/TBTN24/BRA1580.DOCX", "https://docs.wto.org/imrd/directdoc.asp?DDFDocuments/u/G/TBTN24/BRA1580.DOCX")</f>
        <v>https://docs.wto.org/imrd/directdoc.asp?DDFDocuments/u/G/TBTN24/BRA1580.DOCX</v>
      </c>
      <c r="S73" s="6" t="str">
        <f>HYPERLINK("https://docs.wto.org/imrd/directdoc.asp?DDFDocuments/v/G/TBTN24/BRA1580.DOCX", "https://docs.wto.org/imrd/directdoc.asp?DDFDocuments/v/G/TBTN24/BRA1580.DOCX")</f>
        <v>https://docs.wto.org/imrd/directdoc.asp?DDFDocuments/v/G/TBTN24/BRA1580.DOCX</v>
      </c>
    </row>
    <row r="74" spans="1:19" ht="150" x14ac:dyDescent="0.25">
      <c r="A74" s="2" t="s">
        <v>677</v>
      </c>
      <c r="B74" s="8" t="s">
        <v>420</v>
      </c>
      <c r="C74" s="6" t="s">
        <v>417</v>
      </c>
      <c r="D74" s="7">
        <v>45636</v>
      </c>
      <c r="E74" s="9" t="str">
        <f>HYPERLINK("https://eping.wto.org/en/Search?viewData= G/TBT/N/BLZ/18"," G/TBT/N/BLZ/18")</f>
        <v xml:space="preserve"> G/TBT/N/BLZ/18</v>
      </c>
      <c r="F74" s="8" t="s">
        <v>418</v>
      </c>
      <c r="G74" s="8" t="s">
        <v>419</v>
      </c>
      <c r="I74" s="8" t="s">
        <v>421</v>
      </c>
      <c r="J74" s="8" t="s">
        <v>422</v>
      </c>
      <c r="K74" s="8" t="s">
        <v>423</v>
      </c>
      <c r="L74" s="8" t="s">
        <v>24</v>
      </c>
      <c r="M74" s="6"/>
      <c r="N74" s="7">
        <v>45702</v>
      </c>
      <c r="O74" s="6" t="s">
        <v>25</v>
      </c>
      <c r="P74" s="8" t="s">
        <v>424</v>
      </c>
      <c r="Q74" s="6" t="str">
        <f>HYPERLINK("https://docs.wto.org/imrd/directdoc.asp?DDFDocuments/t/G/TBTN24/BLZ18.DOCX", "https://docs.wto.org/imrd/directdoc.asp?DDFDocuments/t/G/TBTN24/BLZ18.DOCX")</f>
        <v>https://docs.wto.org/imrd/directdoc.asp?DDFDocuments/t/G/TBTN24/BLZ18.DOCX</v>
      </c>
      <c r="R74" s="6" t="str">
        <f>HYPERLINK("https://docs.wto.org/imrd/directdoc.asp?DDFDocuments/u/G/TBTN24/BLZ18.DOCX", "https://docs.wto.org/imrd/directdoc.asp?DDFDocuments/u/G/TBTN24/BLZ18.DOCX")</f>
        <v>https://docs.wto.org/imrd/directdoc.asp?DDFDocuments/u/G/TBTN24/BLZ18.DOCX</v>
      </c>
      <c r="S74" s="6" t="str">
        <f>HYPERLINK("https://docs.wto.org/imrd/directdoc.asp?DDFDocuments/v/G/TBTN24/BLZ18.DOCX", "https://docs.wto.org/imrd/directdoc.asp?DDFDocuments/v/G/TBTN24/BLZ18.DOCX")</f>
        <v>https://docs.wto.org/imrd/directdoc.asp?DDFDocuments/v/G/TBTN24/BLZ18.DOCX</v>
      </c>
    </row>
    <row r="75" spans="1:19" ht="285" x14ac:dyDescent="0.25">
      <c r="A75" s="2" t="s">
        <v>678</v>
      </c>
      <c r="B75" s="8" t="s">
        <v>427</v>
      </c>
      <c r="C75" s="6" t="s">
        <v>47</v>
      </c>
      <c r="D75" s="7">
        <v>45636</v>
      </c>
      <c r="E75" s="9" t="str">
        <f>HYPERLINK("https://eping.wto.org/en/Search?viewData= G/TBT/N/JPN/845"," G/TBT/N/JPN/845")</f>
        <v xml:space="preserve"> G/TBT/N/JPN/845</v>
      </c>
      <c r="F75" s="8" t="s">
        <v>425</v>
      </c>
      <c r="G75" s="8" t="s">
        <v>426</v>
      </c>
      <c r="I75" s="8" t="s">
        <v>428</v>
      </c>
      <c r="J75" s="8" t="s">
        <v>429</v>
      </c>
      <c r="K75" s="8" t="s">
        <v>131</v>
      </c>
      <c r="L75" s="8" t="s">
        <v>24</v>
      </c>
      <c r="M75" s="6"/>
      <c r="N75" s="7">
        <v>45696</v>
      </c>
      <c r="O75" s="6" t="s">
        <v>25</v>
      </c>
      <c r="P75" s="8" t="s">
        <v>430</v>
      </c>
      <c r="Q75" s="6" t="str">
        <f>HYPERLINK("https://docs.wto.org/imrd/directdoc.asp?DDFDocuments/t/G/TBTN24/JPN845.DOCX", "https://docs.wto.org/imrd/directdoc.asp?DDFDocuments/t/G/TBTN24/JPN845.DOCX")</f>
        <v>https://docs.wto.org/imrd/directdoc.asp?DDFDocuments/t/G/TBTN24/JPN845.DOCX</v>
      </c>
      <c r="R75" s="6" t="str">
        <f>HYPERLINK("https://docs.wto.org/imrd/directdoc.asp?DDFDocuments/u/G/TBTN24/JPN845.DOCX", "https://docs.wto.org/imrd/directdoc.asp?DDFDocuments/u/G/TBTN24/JPN845.DOCX")</f>
        <v>https://docs.wto.org/imrd/directdoc.asp?DDFDocuments/u/G/TBTN24/JPN845.DOCX</v>
      </c>
      <c r="S75" s="6" t="str">
        <f>HYPERLINK("https://docs.wto.org/imrd/directdoc.asp?DDFDocuments/v/G/TBTN24/JPN845.DOCX", "https://docs.wto.org/imrd/directdoc.asp?DDFDocuments/v/G/TBTN24/JPN845.DOCX")</f>
        <v>https://docs.wto.org/imrd/directdoc.asp?DDFDocuments/v/G/TBTN24/JPN845.DOCX</v>
      </c>
    </row>
    <row r="76" spans="1:19" ht="90" x14ac:dyDescent="0.25">
      <c r="A76" s="2" t="s">
        <v>679</v>
      </c>
      <c r="B76" s="8" t="s">
        <v>434</v>
      </c>
      <c r="C76" s="6" t="s">
        <v>431</v>
      </c>
      <c r="D76" s="7">
        <v>45636</v>
      </c>
      <c r="E76" s="9" t="str">
        <f>HYPERLINK("https://eping.wto.org/en/Search?viewData= G/TBT/N/CHL/711"," G/TBT/N/CHL/711")</f>
        <v xml:space="preserve"> G/TBT/N/CHL/711</v>
      </c>
      <c r="F76" s="8" t="s">
        <v>432</v>
      </c>
      <c r="G76" s="8" t="s">
        <v>433</v>
      </c>
      <c r="I76" s="8" t="s">
        <v>24</v>
      </c>
      <c r="J76" s="8" t="s">
        <v>435</v>
      </c>
      <c r="K76" s="8" t="s">
        <v>436</v>
      </c>
      <c r="L76" s="8" t="s">
        <v>437</v>
      </c>
      <c r="M76" s="6"/>
      <c r="N76" s="7">
        <v>45666</v>
      </c>
      <c r="O76" s="6" t="s">
        <v>25</v>
      </c>
      <c r="P76" s="8" t="s">
        <v>438</v>
      </c>
      <c r="Q76" s="6" t="str">
        <f>HYPERLINK("https://docs.wto.org/imrd/directdoc.asp?DDFDocuments/t/G/TBTN24/CHL711.DOCX", "https://docs.wto.org/imrd/directdoc.asp?DDFDocuments/t/G/TBTN24/CHL711.DOCX")</f>
        <v>https://docs.wto.org/imrd/directdoc.asp?DDFDocuments/t/G/TBTN24/CHL711.DOCX</v>
      </c>
      <c r="R76" s="6" t="str">
        <f>HYPERLINK("https://docs.wto.org/imrd/directdoc.asp?DDFDocuments/u/G/TBTN24/CHL711.DOCX", "https://docs.wto.org/imrd/directdoc.asp?DDFDocuments/u/G/TBTN24/CHL711.DOCX")</f>
        <v>https://docs.wto.org/imrd/directdoc.asp?DDFDocuments/u/G/TBTN24/CHL711.DOCX</v>
      </c>
      <c r="S76" s="6" t="str">
        <f>HYPERLINK("https://docs.wto.org/imrd/directdoc.asp?DDFDocuments/v/G/TBTN24/CHL711.DOCX", "https://docs.wto.org/imrd/directdoc.asp?DDFDocuments/v/G/TBTN24/CHL711.DOCX")</f>
        <v>https://docs.wto.org/imrd/directdoc.asp?DDFDocuments/v/G/TBTN24/CHL711.DOCX</v>
      </c>
    </row>
    <row r="77" spans="1:19" ht="60" x14ac:dyDescent="0.25">
      <c r="A77" s="2" t="s">
        <v>680</v>
      </c>
      <c r="B77" s="8" t="s">
        <v>441</v>
      </c>
      <c r="C77" s="6" t="s">
        <v>245</v>
      </c>
      <c r="D77" s="7">
        <v>45636</v>
      </c>
      <c r="E77" s="9" t="str">
        <f>HYPERLINK("https://eping.wto.org/en/Search?viewData= G/TBT/N/TZA/1224"," G/TBT/N/TZA/1224")</f>
        <v xml:space="preserve"> G/TBT/N/TZA/1224</v>
      </c>
      <c r="F77" s="8" t="s">
        <v>439</v>
      </c>
      <c r="G77" s="8" t="s">
        <v>440</v>
      </c>
      <c r="I77" s="8" t="s">
        <v>442</v>
      </c>
      <c r="J77" s="8" t="s">
        <v>308</v>
      </c>
      <c r="K77" s="8" t="s">
        <v>251</v>
      </c>
      <c r="L77" s="8" t="s">
        <v>185</v>
      </c>
      <c r="M77" s="6"/>
      <c r="N77" s="7">
        <v>45696</v>
      </c>
      <c r="O77" s="6" t="s">
        <v>25</v>
      </c>
      <c r="P77" s="8" t="s">
        <v>443</v>
      </c>
      <c r="Q77" s="6" t="str">
        <f>HYPERLINK("https://docs.wto.org/imrd/directdoc.asp?DDFDocuments/t/G/TBTN24/TZA1224.DOCX", "https://docs.wto.org/imrd/directdoc.asp?DDFDocuments/t/G/TBTN24/TZA1224.DOCX")</f>
        <v>https://docs.wto.org/imrd/directdoc.asp?DDFDocuments/t/G/TBTN24/TZA1224.DOCX</v>
      </c>
      <c r="R77" s="6" t="str">
        <f>HYPERLINK("https://docs.wto.org/imrd/directdoc.asp?DDFDocuments/u/G/TBTN24/TZA1224.DOCX", "https://docs.wto.org/imrd/directdoc.asp?DDFDocuments/u/G/TBTN24/TZA1224.DOCX")</f>
        <v>https://docs.wto.org/imrd/directdoc.asp?DDFDocuments/u/G/TBTN24/TZA1224.DOCX</v>
      </c>
      <c r="S77" s="6" t="str">
        <f>HYPERLINK("https://docs.wto.org/imrd/directdoc.asp?DDFDocuments/v/G/TBTN24/TZA1224.DOCX", "https://docs.wto.org/imrd/directdoc.asp?DDFDocuments/v/G/TBTN24/TZA1224.DOCX")</f>
        <v>https://docs.wto.org/imrd/directdoc.asp?DDFDocuments/v/G/TBTN24/TZA1224.DOCX</v>
      </c>
    </row>
    <row r="78" spans="1:19" ht="45" x14ac:dyDescent="0.25">
      <c r="A78" s="2" t="s">
        <v>681</v>
      </c>
      <c r="B78" s="8" t="s">
        <v>446</v>
      </c>
      <c r="C78" s="6" t="s">
        <v>405</v>
      </c>
      <c r="D78" s="7">
        <v>45636</v>
      </c>
      <c r="E78" s="9" t="str">
        <f>HYPERLINK("https://eping.wto.org/en/Search?viewData= G/TBT/N/IDN/173"," G/TBT/N/IDN/173")</f>
        <v xml:space="preserve"> G/TBT/N/IDN/173</v>
      </c>
      <c r="F78" s="8" t="s">
        <v>444</v>
      </c>
      <c r="G78" s="8" t="s">
        <v>445</v>
      </c>
      <c r="I78" s="8" t="s">
        <v>24</v>
      </c>
      <c r="J78" s="8" t="s">
        <v>447</v>
      </c>
      <c r="K78" s="8" t="s">
        <v>131</v>
      </c>
      <c r="L78" s="8" t="s">
        <v>125</v>
      </c>
      <c r="M78" s="6"/>
      <c r="N78" s="7">
        <v>45696</v>
      </c>
      <c r="O78" s="6" t="s">
        <v>25</v>
      </c>
      <c r="P78" s="8" t="s">
        <v>448</v>
      </c>
      <c r="Q78" s="6" t="str">
        <f>HYPERLINK("https://docs.wto.org/imrd/directdoc.asp?DDFDocuments/t/G/TBTN24/IDN173.DOCX", "https://docs.wto.org/imrd/directdoc.asp?DDFDocuments/t/G/TBTN24/IDN173.DOCX")</f>
        <v>https://docs.wto.org/imrd/directdoc.asp?DDFDocuments/t/G/TBTN24/IDN173.DOCX</v>
      </c>
      <c r="R78" s="6" t="str">
        <f>HYPERLINK("https://docs.wto.org/imrd/directdoc.asp?DDFDocuments/u/G/TBTN24/IDN173.DOCX", "https://docs.wto.org/imrd/directdoc.asp?DDFDocuments/u/G/TBTN24/IDN173.DOCX")</f>
        <v>https://docs.wto.org/imrd/directdoc.asp?DDFDocuments/u/G/TBTN24/IDN173.DOCX</v>
      </c>
      <c r="S78" s="6" t="str">
        <f>HYPERLINK("https://docs.wto.org/imrd/directdoc.asp?DDFDocuments/v/G/TBTN24/IDN173.DOCX", "https://docs.wto.org/imrd/directdoc.asp?DDFDocuments/v/G/TBTN24/IDN173.DOCX")</f>
        <v>https://docs.wto.org/imrd/directdoc.asp?DDFDocuments/v/G/TBTN24/IDN173.DOCX</v>
      </c>
    </row>
    <row r="79" spans="1:19" ht="75" x14ac:dyDescent="0.25">
      <c r="A79" s="2" t="s">
        <v>682</v>
      </c>
      <c r="B79" s="8" t="s">
        <v>451</v>
      </c>
      <c r="C79" s="6" t="s">
        <v>119</v>
      </c>
      <c r="D79" s="7">
        <v>45636</v>
      </c>
      <c r="E79" s="9" t="str">
        <f>HYPERLINK("https://eping.wto.org/en/Search?viewData= G/TBT/N/BRA/1578"," G/TBT/N/BRA/1578")</f>
        <v xml:space="preserve"> G/TBT/N/BRA/1578</v>
      </c>
      <c r="F79" s="8" t="s">
        <v>449</v>
      </c>
      <c r="G79" s="8" t="s">
        <v>450</v>
      </c>
      <c r="I79" s="8" t="s">
        <v>452</v>
      </c>
      <c r="J79" s="8" t="s">
        <v>453</v>
      </c>
      <c r="K79" s="8" t="s">
        <v>454</v>
      </c>
      <c r="L79" s="8" t="s">
        <v>455</v>
      </c>
      <c r="M79" s="6"/>
      <c r="N79" s="7" t="s">
        <v>24</v>
      </c>
      <c r="O79" s="6" t="s">
        <v>25</v>
      </c>
      <c r="P79" s="8" t="s">
        <v>456</v>
      </c>
      <c r="Q79" s="6" t="str">
        <f>HYPERLINK("https://docs.wto.org/imrd/directdoc.asp?DDFDocuments/t/G/TBTN24/BRA1578.DOCX", "https://docs.wto.org/imrd/directdoc.asp?DDFDocuments/t/G/TBTN24/BRA1578.DOCX")</f>
        <v>https://docs.wto.org/imrd/directdoc.asp?DDFDocuments/t/G/TBTN24/BRA1578.DOCX</v>
      </c>
      <c r="R79" s="6" t="str">
        <f>HYPERLINK("https://docs.wto.org/imrd/directdoc.asp?DDFDocuments/u/G/TBTN24/BRA1578.DOCX", "https://docs.wto.org/imrd/directdoc.asp?DDFDocuments/u/G/TBTN24/BRA1578.DOCX")</f>
        <v>https://docs.wto.org/imrd/directdoc.asp?DDFDocuments/u/G/TBTN24/BRA1578.DOCX</v>
      </c>
      <c r="S79" s="6" t="str">
        <f>HYPERLINK("https://docs.wto.org/imrd/directdoc.asp?DDFDocuments/v/G/TBTN24/BRA1578.DOCX", "https://docs.wto.org/imrd/directdoc.asp?DDFDocuments/v/G/TBTN24/BRA1578.DOCX")</f>
        <v>https://docs.wto.org/imrd/directdoc.asp?DDFDocuments/v/G/TBTN24/BRA1578.DOCX</v>
      </c>
    </row>
    <row r="80" spans="1:19" ht="195" x14ac:dyDescent="0.25">
      <c r="A80" s="2" t="s">
        <v>683</v>
      </c>
      <c r="B80" s="8" t="s">
        <v>459</v>
      </c>
      <c r="C80" s="6" t="s">
        <v>417</v>
      </c>
      <c r="D80" s="7">
        <v>45636</v>
      </c>
      <c r="E80" s="9" t="str">
        <f>HYPERLINK("https://eping.wto.org/en/Search?viewData= G/TBT/N/BLZ/17"," G/TBT/N/BLZ/17")</f>
        <v xml:space="preserve"> G/TBT/N/BLZ/17</v>
      </c>
      <c r="F80" s="8" t="s">
        <v>457</v>
      </c>
      <c r="G80" s="8" t="s">
        <v>458</v>
      </c>
      <c r="I80" s="8" t="s">
        <v>460</v>
      </c>
      <c r="J80" s="8" t="s">
        <v>461</v>
      </c>
      <c r="K80" s="8" t="s">
        <v>423</v>
      </c>
      <c r="L80" s="8" t="s">
        <v>24</v>
      </c>
      <c r="M80" s="6"/>
      <c r="N80" s="7">
        <v>45702</v>
      </c>
      <c r="O80" s="6" t="s">
        <v>25</v>
      </c>
      <c r="P80" s="8" t="s">
        <v>424</v>
      </c>
      <c r="Q80" s="6" t="str">
        <f>HYPERLINK("https://docs.wto.org/imrd/directdoc.asp?DDFDocuments/t/G/TBTN24/BLZ17.DOCX", "https://docs.wto.org/imrd/directdoc.asp?DDFDocuments/t/G/TBTN24/BLZ17.DOCX")</f>
        <v>https://docs.wto.org/imrd/directdoc.asp?DDFDocuments/t/G/TBTN24/BLZ17.DOCX</v>
      </c>
      <c r="R80" s="6" t="str">
        <f>HYPERLINK("https://docs.wto.org/imrd/directdoc.asp?DDFDocuments/u/G/TBTN24/BLZ17.DOCX", "https://docs.wto.org/imrd/directdoc.asp?DDFDocuments/u/G/TBTN24/BLZ17.DOCX")</f>
        <v>https://docs.wto.org/imrd/directdoc.asp?DDFDocuments/u/G/TBTN24/BLZ17.DOCX</v>
      </c>
      <c r="S80" s="6" t="str">
        <f>HYPERLINK("https://docs.wto.org/imrd/directdoc.asp?DDFDocuments/v/G/TBTN24/BLZ17.DOCX", "https://docs.wto.org/imrd/directdoc.asp?DDFDocuments/v/G/TBTN24/BLZ17.DOCX")</f>
        <v>https://docs.wto.org/imrd/directdoc.asp?DDFDocuments/v/G/TBTN24/BLZ17.DOCX</v>
      </c>
    </row>
    <row r="81" spans="1:19" ht="45" x14ac:dyDescent="0.25">
      <c r="A81" s="2" t="s">
        <v>676</v>
      </c>
      <c r="B81" s="8" t="s">
        <v>413</v>
      </c>
      <c r="C81" s="6" t="s">
        <v>119</v>
      </c>
      <c r="D81" s="7">
        <v>45636</v>
      </c>
      <c r="E81" s="9" t="str">
        <f>HYPERLINK("https://eping.wto.org/en/Search?viewData= G/TBT/N/BRA/1579"," G/TBT/N/BRA/1579")</f>
        <v xml:space="preserve"> G/TBT/N/BRA/1579</v>
      </c>
      <c r="F81" s="8" t="s">
        <v>462</v>
      </c>
      <c r="G81" s="8" t="s">
        <v>463</v>
      </c>
      <c r="I81" s="8" t="s">
        <v>414</v>
      </c>
      <c r="J81" s="8" t="s">
        <v>415</v>
      </c>
      <c r="K81" s="8" t="s">
        <v>59</v>
      </c>
      <c r="L81" s="8" t="s">
        <v>125</v>
      </c>
      <c r="M81" s="6"/>
      <c r="N81" s="7">
        <v>45698</v>
      </c>
      <c r="O81" s="6" t="s">
        <v>25</v>
      </c>
      <c r="P81" s="8" t="s">
        <v>464</v>
      </c>
      <c r="Q81" s="6" t="str">
        <f>HYPERLINK("https://docs.wto.org/imrd/directdoc.asp?DDFDocuments/t/G/TBTN24/BRA1579.DOCX", "https://docs.wto.org/imrd/directdoc.asp?DDFDocuments/t/G/TBTN24/BRA1579.DOCX")</f>
        <v>https://docs.wto.org/imrd/directdoc.asp?DDFDocuments/t/G/TBTN24/BRA1579.DOCX</v>
      </c>
      <c r="R81" s="6" t="str">
        <f>HYPERLINK("https://docs.wto.org/imrd/directdoc.asp?DDFDocuments/u/G/TBTN24/BRA1579.DOCX", "https://docs.wto.org/imrd/directdoc.asp?DDFDocuments/u/G/TBTN24/BRA1579.DOCX")</f>
        <v>https://docs.wto.org/imrd/directdoc.asp?DDFDocuments/u/G/TBTN24/BRA1579.DOCX</v>
      </c>
      <c r="S81" s="6" t="str">
        <f>HYPERLINK("https://docs.wto.org/imrd/directdoc.asp?DDFDocuments/v/G/TBTN24/BRA1579.DOCX", "https://docs.wto.org/imrd/directdoc.asp?DDFDocuments/v/G/TBTN24/BRA1579.DOCX")</f>
        <v>https://docs.wto.org/imrd/directdoc.asp?DDFDocuments/v/G/TBTN24/BRA1579.DOCX</v>
      </c>
    </row>
    <row r="82" spans="1:19" ht="409.5" x14ac:dyDescent="0.25">
      <c r="A82" s="2" t="s">
        <v>684</v>
      </c>
      <c r="B82" s="8" t="s">
        <v>468</v>
      </c>
      <c r="C82" s="6" t="s">
        <v>465</v>
      </c>
      <c r="D82" s="7">
        <v>45631</v>
      </c>
      <c r="E82" s="9" t="str">
        <f>HYPERLINK("https://eping.wto.org/en/Search?viewData= G/TBT/N/NZL/143"," G/TBT/N/NZL/143")</f>
        <v xml:space="preserve"> G/TBT/N/NZL/143</v>
      </c>
      <c r="F82" s="8" t="s">
        <v>466</v>
      </c>
      <c r="G82" s="8" t="s">
        <v>467</v>
      </c>
      <c r="I82" s="8" t="s">
        <v>469</v>
      </c>
      <c r="J82" s="8" t="s">
        <v>470</v>
      </c>
      <c r="K82" s="8" t="s">
        <v>131</v>
      </c>
      <c r="L82" s="8" t="s">
        <v>24</v>
      </c>
      <c r="M82" s="6"/>
      <c r="N82" s="7">
        <v>45720</v>
      </c>
      <c r="O82" s="6" t="s">
        <v>25</v>
      </c>
      <c r="P82" s="6"/>
      <c r="Q82" s="6" t="str">
        <f>HYPERLINK("https://docs.wto.org/imrd/directdoc.asp?DDFDocuments/t/G/TBTN24/NZL143.DOCX", "https://docs.wto.org/imrd/directdoc.asp?DDFDocuments/t/G/TBTN24/NZL143.DOCX")</f>
        <v>https://docs.wto.org/imrd/directdoc.asp?DDFDocuments/t/G/TBTN24/NZL143.DOCX</v>
      </c>
      <c r="R82" s="6" t="str">
        <f>HYPERLINK("https://docs.wto.org/imrd/directdoc.asp?DDFDocuments/u/G/TBTN24/NZL143.DOCX", "https://docs.wto.org/imrd/directdoc.asp?DDFDocuments/u/G/TBTN24/NZL143.DOCX")</f>
        <v>https://docs.wto.org/imrd/directdoc.asp?DDFDocuments/u/G/TBTN24/NZL143.DOCX</v>
      </c>
      <c r="S82" s="6" t="str">
        <f>HYPERLINK("https://docs.wto.org/imrd/directdoc.asp?DDFDocuments/v/G/TBTN24/NZL143.DOCX", "https://docs.wto.org/imrd/directdoc.asp?DDFDocuments/v/G/TBTN24/NZL143.DOCX")</f>
        <v>https://docs.wto.org/imrd/directdoc.asp?DDFDocuments/v/G/TBTN24/NZL143.DOCX</v>
      </c>
    </row>
    <row r="83" spans="1:19" ht="75" x14ac:dyDescent="0.25">
      <c r="A83" s="2" t="s">
        <v>685</v>
      </c>
      <c r="B83" s="8" t="s">
        <v>473</v>
      </c>
      <c r="C83" s="6" t="s">
        <v>146</v>
      </c>
      <c r="D83" s="7">
        <v>45630</v>
      </c>
      <c r="E83" s="9" t="str">
        <f>HYPERLINK("https://eping.wto.org/en/Search?viewData= G/TBT/N/EGY/493"," G/TBT/N/EGY/493")</f>
        <v xml:space="preserve"> G/TBT/N/EGY/493</v>
      </c>
      <c r="F83" s="8" t="s">
        <v>471</v>
      </c>
      <c r="G83" s="8" t="s">
        <v>472</v>
      </c>
      <c r="I83" s="8" t="s">
        <v>24</v>
      </c>
      <c r="J83" s="8" t="s">
        <v>474</v>
      </c>
      <c r="K83" s="8" t="s">
        <v>151</v>
      </c>
      <c r="L83" s="8" t="s">
        <v>24</v>
      </c>
      <c r="M83" s="6"/>
      <c r="N83" s="7">
        <v>45690</v>
      </c>
      <c r="O83" s="6" t="s">
        <v>25</v>
      </c>
      <c r="P83" s="6"/>
      <c r="Q83" s="6" t="str">
        <f>HYPERLINK("https://docs.wto.org/imrd/directdoc.asp?DDFDocuments/t/G/TBTN24/EGY493.DOCX", "https://docs.wto.org/imrd/directdoc.asp?DDFDocuments/t/G/TBTN24/EGY493.DOCX")</f>
        <v>https://docs.wto.org/imrd/directdoc.asp?DDFDocuments/t/G/TBTN24/EGY493.DOCX</v>
      </c>
      <c r="R83" s="6" t="str">
        <f>HYPERLINK("https://docs.wto.org/imrd/directdoc.asp?DDFDocuments/u/G/TBTN24/EGY493.DOCX", "https://docs.wto.org/imrd/directdoc.asp?DDFDocuments/u/G/TBTN24/EGY493.DOCX")</f>
        <v>https://docs.wto.org/imrd/directdoc.asp?DDFDocuments/u/G/TBTN24/EGY493.DOCX</v>
      </c>
      <c r="S83" s="6" t="str">
        <f>HYPERLINK("https://docs.wto.org/imrd/directdoc.asp?DDFDocuments/v/G/TBTN24/EGY493.DOCX", "https://docs.wto.org/imrd/directdoc.asp?DDFDocuments/v/G/TBTN24/EGY493.DOCX")</f>
        <v>https://docs.wto.org/imrd/directdoc.asp?DDFDocuments/v/G/TBTN24/EGY493.DOCX</v>
      </c>
    </row>
    <row r="84" spans="1:19" ht="90" x14ac:dyDescent="0.25">
      <c r="A84" s="2" t="s">
        <v>686</v>
      </c>
      <c r="B84" s="8" t="s">
        <v>477</v>
      </c>
      <c r="C84" s="6" t="s">
        <v>146</v>
      </c>
      <c r="D84" s="7">
        <v>45630</v>
      </c>
      <c r="E84" s="9" t="str">
        <f>HYPERLINK("https://eping.wto.org/en/Search?viewData= G/TBT/N/EGY/492"," G/TBT/N/EGY/492")</f>
        <v xml:space="preserve"> G/TBT/N/EGY/492</v>
      </c>
      <c r="F84" s="8" t="s">
        <v>475</v>
      </c>
      <c r="G84" s="8" t="s">
        <v>476</v>
      </c>
      <c r="I84" s="8" t="s">
        <v>24</v>
      </c>
      <c r="J84" s="8" t="s">
        <v>478</v>
      </c>
      <c r="K84" s="8" t="s">
        <v>176</v>
      </c>
      <c r="L84" s="8" t="s">
        <v>24</v>
      </c>
      <c r="M84" s="6"/>
      <c r="N84" s="7">
        <v>45690</v>
      </c>
      <c r="O84" s="6" t="s">
        <v>25</v>
      </c>
      <c r="P84" s="6"/>
      <c r="Q84" s="6" t="str">
        <f>HYPERLINK("https://docs.wto.org/imrd/directdoc.asp?DDFDocuments/t/G/TBTN24/EGY492.DOCX", "https://docs.wto.org/imrd/directdoc.asp?DDFDocuments/t/G/TBTN24/EGY492.DOCX")</f>
        <v>https://docs.wto.org/imrd/directdoc.asp?DDFDocuments/t/G/TBTN24/EGY492.DOCX</v>
      </c>
      <c r="R84" s="6" t="str">
        <f>HYPERLINK("https://docs.wto.org/imrd/directdoc.asp?DDFDocuments/u/G/TBTN24/EGY492.DOCX", "https://docs.wto.org/imrd/directdoc.asp?DDFDocuments/u/G/TBTN24/EGY492.DOCX")</f>
        <v>https://docs.wto.org/imrd/directdoc.asp?DDFDocuments/u/G/TBTN24/EGY492.DOCX</v>
      </c>
      <c r="S84" s="6" t="str">
        <f>HYPERLINK("https://docs.wto.org/imrd/directdoc.asp?DDFDocuments/v/G/TBTN24/EGY492.DOCX", "https://docs.wto.org/imrd/directdoc.asp?DDFDocuments/v/G/TBTN24/EGY492.DOCX")</f>
        <v>https://docs.wto.org/imrd/directdoc.asp?DDFDocuments/v/G/TBTN24/EGY492.DOCX</v>
      </c>
    </row>
    <row r="85" spans="1:19" ht="45" x14ac:dyDescent="0.25">
      <c r="A85" s="2" t="s">
        <v>687</v>
      </c>
      <c r="B85" s="8" t="s">
        <v>482</v>
      </c>
      <c r="C85" s="6" t="s">
        <v>479</v>
      </c>
      <c r="D85" s="7">
        <v>45630</v>
      </c>
      <c r="E85" s="9" t="str">
        <f>HYPERLINK("https://eping.wto.org/en/Search?viewData= G/TBT/N/EU/1101"," G/TBT/N/EU/1101")</f>
        <v xml:space="preserve"> G/TBT/N/EU/1101</v>
      </c>
      <c r="F85" s="8" t="s">
        <v>480</v>
      </c>
      <c r="G85" s="8" t="s">
        <v>481</v>
      </c>
      <c r="I85" s="8" t="s">
        <v>24</v>
      </c>
      <c r="J85" s="8" t="s">
        <v>483</v>
      </c>
      <c r="K85" s="8" t="s">
        <v>45</v>
      </c>
      <c r="L85" s="8" t="s">
        <v>24</v>
      </c>
      <c r="M85" s="6"/>
      <c r="N85" s="7">
        <v>45690</v>
      </c>
      <c r="O85" s="6" t="s">
        <v>25</v>
      </c>
      <c r="P85" s="8" t="s">
        <v>484</v>
      </c>
      <c r="Q85" s="6" t="str">
        <f>HYPERLINK("https://docs.wto.org/imrd/directdoc.asp?DDFDocuments/t/G/TBTN24/EU1101.DOCX", "https://docs.wto.org/imrd/directdoc.asp?DDFDocuments/t/G/TBTN24/EU1101.DOCX")</f>
        <v>https://docs.wto.org/imrd/directdoc.asp?DDFDocuments/t/G/TBTN24/EU1101.DOCX</v>
      </c>
      <c r="R85" s="6" t="str">
        <f>HYPERLINK("https://docs.wto.org/imrd/directdoc.asp?DDFDocuments/u/G/TBTN24/EU1101.DOCX", "https://docs.wto.org/imrd/directdoc.asp?DDFDocuments/u/G/TBTN24/EU1101.DOCX")</f>
        <v>https://docs.wto.org/imrd/directdoc.asp?DDFDocuments/u/G/TBTN24/EU1101.DOCX</v>
      </c>
      <c r="S85" s="6" t="str">
        <f>HYPERLINK("https://docs.wto.org/imrd/directdoc.asp?DDFDocuments/v/G/TBTN24/EU1101.DOCX", "https://docs.wto.org/imrd/directdoc.asp?DDFDocuments/v/G/TBTN24/EU1101.DOCX")</f>
        <v>https://docs.wto.org/imrd/directdoc.asp?DDFDocuments/v/G/TBTN24/EU1101.DOCX</v>
      </c>
    </row>
    <row r="86" spans="1:19" ht="60" x14ac:dyDescent="0.25">
      <c r="A86" s="2" t="s">
        <v>688</v>
      </c>
      <c r="B86" s="8" t="s">
        <v>487</v>
      </c>
      <c r="C86" s="6" t="s">
        <v>146</v>
      </c>
      <c r="D86" s="7">
        <v>45630</v>
      </c>
      <c r="E86" s="9" t="str">
        <f>HYPERLINK("https://eping.wto.org/en/Search?viewData= G/TBT/N/EGY/494"," G/TBT/N/EGY/494")</f>
        <v xml:space="preserve"> G/TBT/N/EGY/494</v>
      </c>
      <c r="F86" s="8" t="s">
        <v>485</v>
      </c>
      <c r="G86" s="8" t="s">
        <v>486</v>
      </c>
      <c r="I86" s="8" t="s">
        <v>24</v>
      </c>
      <c r="J86" s="8" t="s">
        <v>488</v>
      </c>
      <c r="K86" s="8" t="s">
        <v>176</v>
      </c>
      <c r="L86" s="8" t="s">
        <v>24</v>
      </c>
      <c r="M86" s="6"/>
      <c r="N86" s="7">
        <v>45690</v>
      </c>
      <c r="O86" s="6" t="s">
        <v>25</v>
      </c>
      <c r="P86" s="6"/>
      <c r="Q86" s="6" t="str">
        <f>HYPERLINK("https://docs.wto.org/imrd/directdoc.asp?DDFDocuments/t/G/TBTN24/EGY494.DOCX", "https://docs.wto.org/imrd/directdoc.asp?DDFDocuments/t/G/TBTN24/EGY494.DOCX")</f>
        <v>https://docs.wto.org/imrd/directdoc.asp?DDFDocuments/t/G/TBTN24/EGY494.DOCX</v>
      </c>
      <c r="R86" s="6" t="str">
        <f>HYPERLINK("https://docs.wto.org/imrd/directdoc.asp?DDFDocuments/u/G/TBTN24/EGY494.DOCX", "https://docs.wto.org/imrd/directdoc.asp?DDFDocuments/u/G/TBTN24/EGY494.DOCX")</f>
        <v>https://docs.wto.org/imrd/directdoc.asp?DDFDocuments/u/G/TBTN24/EGY494.DOCX</v>
      </c>
      <c r="S86" s="6" t="str">
        <f>HYPERLINK("https://docs.wto.org/imrd/directdoc.asp?DDFDocuments/v/G/TBTN24/EGY494.DOCX", "https://docs.wto.org/imrd/directdoc.asp?DDFDocuments/v/G/TBTN24/EGY494.DOCX")</f>
        <v>https://docs.wto.org/imrd/directdoc.asp?DDFDocuments/v/G/TBTN24/EGY494.DOCX</v>
      </c>
    </row>
    <row r="87" spans="1:19" ht="285" x14ac:dyDescent="0.25">
      <c r="A87" s="2" t="s">
        <v>689</v>
      </c>
      <c r="B87" s="8" t="s">
        <v>491</v>
      </c>
      <c r="C87" s="6" t="s">
        <v>152</v>
      </c>
      <c r="D87" s="7">
        <v>45630</v>
      </c>
      <c r="E87" s="9" t="str">
        <f>HYPERLINK("https://eping.wto.org/en/Search?viewData= G/TBT/N/USA/2165"," G/TBT/N/USA/2165")</f>
        <v xml:space="preserve"> G/TBT/N/USA/2165</v>
      </c>
      <c r="F87" s="8" t="s">
        <v>489</v>
      </c>
      <c r="G87" s="8" t="s">
        <v>490</v>
      </c>
      <c r="I87" s="8" t="s">
        <v>492</v>
      </c>
      <c r="J87" s="8" t="s">
        <v>493</v>
      </c>
      <c r="K87" s="8" t="s">
        <v>45</v>
      </c>
      <c r="L87" s="8" t="s">
        <v>125</v>
      </c>
      <c r="M87" s="6"/>
      <c r="N87" s="7" t="s">
        <v>24</v>
      </c>
      <c r="O87" s="6" t="s">
        <v>25</v>
      </c>
      <c r="P87" s="8" t="s">
        <v>494</v>
      </c>
      <c r="Q87" s="6" t="str">
        <f>HYPERLINK("https://docs.wto.org/imrd/directdoc.asp?DDFDocuments/t/G/TBTN24/USA2165.DOCX", "https://docs.wto.org/imrd/directdoc.asp?DDFDocuments/t/G/TBTN24/USA2165.DOCX")</f>
        <v>https://docs.wto.org/imrd/directdoc.asp?DDFDocuments/t/G/TBTN24/USA2165.DOCX</v>
      </c>
      <c r="R87" s="6" t="str">
        <f>HYPERLINK("https://docs.wto.org/imrd/directdoc.asp?DDFDocuments/u/G/TBTN24/USA2165.DOCX", "https://docs.wto.org/imrd/directdoc.asp?DDFDocuments/u/G/TBTN24/USA2165.DOCX")</f>
        <v>https://docs.wto.org/imrd/directdoc.asp?DDFDocuments/u/G/TBTN24/USA2165.DOCX</v>
      </c>
      <c r="S87" s="6" t="str">
        <f>HYPERLINK("https://docs.wto.org/imrd/directdoc.asp?DDFDocuments/v/G/TBTN24/USA2165.DOCX", "https://docs.wto.org/imrd/directdoc.asp?DDFDocuments/v/G/TBTN24/USA2165.DOCX")</f>
        <v>https://docs.wto.org/imrd/directdoc.asp?DDFDocuments/v/G/TBTN24/USA2165.DOCX</v>
      </c>
    </row>
    <row r="88" spans="1:19" ht="409.5" x14ac:dyDescent="0.25">
      <c r="A88" s="2" t="s">
        <v>690</v>
      </c>
      <c r="B88" s="8" t="s">
        <v>497</v>
      </c>
      <c r="C88" s="6" t="s">
        <v>171</v>
      </c>
      <c r="D88" s="7">
        <v>45630</v>
      </c>
      <c r="E88" s="9" t="str">
        <f>HYPERLINK("https://eping.wto.org/en/Search?viewData= G/TBT/N/UKR/324"," G/TBT/N/UKR/324")</f>
        <v xml:space="preserve"> G/TBT/N/UKR/324</v>
      </c>
      <c r="F88" s="8" t="s">
        <v>495</v>
      </c>
      <c r="G88" s="8" t="s">
        <v>496</v>
      </c>
      <c r="I88" s="8" t="s">
        <v>24</v>
      </c>
      <c r="J88" s="8" t="s">
        <v>498</v>
      </c>
      <c r="K88" s="8" t="s">
        <v>499</v>
      </c>
      <c r="L88" s="8" t="s">
        <v>24</v>
      </c>
      <c r="M88" s="6"/>
      <c r="N88" s="7">
        <v>45690</v>
      </c>
      <c r="O88" s="6" t="s">
        <v>25</v>
      </c>
      <c r="P88" s="8" t="s">
        <v>500</v>
      </c>
      <c r="Q88" s="6" t="str">
        <f>HYPERLINK("https://docs.wto.org/imrd/directdoc.asp?DDFDocuments/t/G/TBTN24/UKR324.DOCX", "https://docs.wto.org/imrd/directdoc.asp?DDFDocuments/t/G/TBTN24/UKR324.DOCX")</f>
        <v>https://docs.wto.org/imrd/directdoc.asp?DDFDocuments/t/G/TBTN24/UKR324.DOCX</v>
      </c>
      <c r="R88" s="6" t="str">
        <f>HYPERLINK("https://docs.wto.org/imrd/directdoc.asp?DDFDocuments/u/G/TBTN24/UKR324.DOCX", "https://docs.wto.org/imrd/directdoc.asp?DDFDocuments/u/G/TBTN24/UKR324.DOCX")</f>
        <v>https://docs.wto.org/imrd/directdoc.asp?DDFDocuments/u/G/TBTN24/UKR324.DOCX</v>
      </c>
      <c r="S88" s="6" t="str">
        <f>HYPERLINK("https://docs.wto.org/imrd/directdoc.asp?DDFDocuments/v/G/TBTN24/UKR324.DOCX", "https://docs.wto.org/imrd/directdoc.asp?DDFDocuments/v/G/TBTN24/UKR324.DOCX")</f>
        <v>https://docs.wto.org/imrd/directdoc.asp?DDFDocuments/v/G/TBTN24/UKR324.DOCX</v>
      </c>
    </row>
    <row r="89" spans="1:19" ht="75" x14ac:dyDescent="0.25">
      <c r="A89" s="2" t="s">
        <v>691</v>
      </c>
      <c r="B89" s="8" t="s">
        <v>503</v>
      </c>
      <c r="C89" s="6" t="s">
        <v>146</v>
      </c>
      <c r="D89" s="7">
        <v>45630</v>
      </c>
      <c r="E89" s="9" t="str">
        <f>HYPERLINK("https://eping.wto.org/en/Search?viewData= G/TBT/N/EGY/496"," G/TBT/N/EGY/496")</f>
        <v xml:space="preserve"> G/TBT/N/EGY/496</v>
      </c>
      <c r="F89" s="8" t="s">
        <v>501</v>
      </c>
      <c r="G89" s="8" t="s">
        <v>502</v>
      </c>
      <c r="I89" s="8" t="s">
        <v>24</v>
      </c>
      <c r="J89" s="8" t="s">
        <v>504</v>
      </c>
      <c r="K89" s="8" t="s">
        <v>176</v>
      </c>
      <c r="L89" s="8" t="s">
        <v>24</v>
      </c>
      <c r="M89" s="6"/>
      <c r="N89" s="7">
        <v>45690</v>
      </c>
      <c r="O89" s="6" t="s">
        <v>25</v>
      </c>
      <c r="P89" s="6"/>
      <c r="Q89" s="6" t="str">
        <f>HYPERLINK("https://docs.wto.org/imrd/directdoc.asp?DDFDocuments/t/G/TBTN24/EGY496.DOCX", "https://docs.wto.org/imrd/directdoc.asp?DDFDocuments/t/G/TBTN24/EGY496.DOCX")</f>
        <v>https://docs.wto.org/imrd/directdoc.asp?DDFDocuments/t/G/TBTN24/EGY496.DOCX</v>
      </c>
      <c r="R89" s="6" t="str">
        <f>HYPERLINK("https://docs.wto.org/imrd/directdoc.asp?DDFDocuments/u/G/TBTN24/EGY496.DOCX", "https://docs.wto.org/imrd/directdoc.asp?DDFDocuments/u/G/TBTN24/EGY496.DOCX")</f>
        <v>https://docs.wto.org/imrd/directdoc.asp?DDFDocuments/u/G/TBTN24/EGY496.DOCX</v>
      </c>
      <c r="S89" s="6" t="str">
        <f>HYPERLINK("https://docs.wto.org/imrd/directdoc.asp?DDFDocuments/v/G/TBTN24/EGY496.DOCX", "https://docs.wto.org/imrd/directdoc.asp?DDFDocuments/v/G/TBTN24/EGY496.DOCX")</f>
        <v>https://docs.wto.org/imrd/directdoc.asp?DDFDocuments/v/G/TBTN24/EGY496.DOCX</v>
      </c>
    </row>
    <row r="90" spans="1:19" ht="225" x14ac:dyDescent="0.25">
      <c r="A90" s="2" t="s">
        <v>692</v>
      </c>
      <c r="B90" s="8" t="s">
        <v>507</v>
      </c>
      <c r="C90" s="6" t="s">
        <v>152</v>
      </c>
      <c r="D90" s="7">
        <v>45630</v>
      </c>
      <c r="E90" s="9" t="str">
        <f>HYPERLINK("https://eping.wto.org/en/Search?viewData= G/TBT/N/USA/2164"," G/TBT/N/USA/2164")</f>
        <v xml:space="preserve"> G/TBT/N/USA/2164</v>
      </c>
      <c r="F90" s="8" t="s">
        <v>505</v>
      </c>
      <c r="G90" s="8" t="s">
        <v>506</v>
      </c>
      <c r="I90" s="8" t="s">
        <v>24</v>
      </c>
      <c r="J90" s="8" t="s">
        <v>156</v>
      </c>
      <c r="K90" s="8" t="s">
        <v>383</v>
      </c>
      <c r="L90" s="8" t="s">
        <v>24</v>
      </c>
      <c r="M90" s="6"/>
      <c r="N90" s="7">
        <v>45659</v>
      </c>
      <c r="O90" s="6" t="s">
        <v>25</v>
      </c>
      <c r="P90" s="8" t="s">
        <v>508</v>
      </c>
      <c r="Q90" s="6" t="str">
        <f>HYPERLINK("https://docs.wto.org/imrd/directdoc.asp?DDFDocuments/t/G/TBTN24/USA2164.DOCX", "https://docs.wto.org/imrd/directdoc.asp?DDFDocuments/t/G/TBTN24/USA2164.DOCX")</f>
        <v>https://docs.wto.org/imrd/directdoc.asp?DDFDocuments/t/G/TBTN24/USA2164.DOCX</v>
      </c>
      <c r="R90" s="6" t="str">
        <f>HYPERLINK("https://docs.wto.org/imrd/directdoc.asp?DDFDocuments/u/G/TBTN24/USA2164.DOCX", "https://docs.wto.org/imrd/directdoc.asp?DDFDocuments/u/G/TBTN24/USA2164.DOCX")</f>
        <v>https://docs.wto.org/imrd/directdoc.asp?DDFDocuments/u/G/TBTN24/USA2164.DOCX</v>
      </c>
      <c r="S90" s="6" t="str">
        <f>HYPERLINK("https://docs.wto.org/imrd/directdoc.asp?DDFDocuments/v/G/TBTN24/USA2164.DOCX", "https://docs.wto.org/imrd/directdoc.asp?DDFDocuments/v/G/TBTN24/USA2164.DOCX")</f>
        <v>https://docs.wto.org/imrd/directdoc.asp?DDFDocuments/v/G/TBTN24/USA2164.DOCX</v>
      </c>
    </row>
    <row r="91" spans="1:19" ht="75" x14ac:dyDescent="0.25">
      <c r="A91" s="2" t="s">
        <v>693</v>
      </c>
      <c r="B91" s="8" t="s">
        <v>477</v>
      </c>
      <c r="C91" s="6" t="s">
        <v>146</v>
      </c>
      <c r="D91" s="7">
        <v>45630</v>
      </c>
      <c r="E91" s="9" t="str">
        <f>HYPERLINK("https://eping.wto.org/en/Search?viewData= G/TBT/N/EGY/495"," G/TBT/N/EGY/495")</f>
        <v xml:space="preserve"> G/TBT/N/EGY/495</v>
      </c>
      <c r="F91" s="8" t="s">
        <v>509</v>
      </c>
      <c r="G91" s="8" t="s">
        <v>510</v>
      </c>
      <c r="I91" s="8" t="s">
        <v>24</v>
      </c>
      <c r="J91" s="8" t="s">
        <v>483</v>
      </c>
      <c r="K91" s="8" t="s">
        <v>176</v>
      </c>
      <c r="L91" s="8" t="s">
        <v>24</v>
      </c>
      <c r="M91" s="6"/>
      <c r="N91" s="7">
        <v>45690</v>
      </c>
      <c r="O91" s="6" t="s">
        <v>25</v>
      </c>
      <c r="P91" s="6"/>
      <c r="Q91" s="6" t="str">
        <f>HYPERLINK("https://docs.wto.org/imrd/directdoc.asp?DDFDocuments/t/G/TBTN24/EGY495.DOCX", "https://docs.wto.org/imrd/directdoc.asp?DDFDocuments/t/G/TBTN24/EGY495.DOCX")</f>
        <v>https://docs.wto.org/imrd/directdoc.asp?DDFDocuments/t/G/TBTN24/EGY495.DOCX</v>
      </c>
      <c r="R91" s="6" t="str">
        <f>HYPERLINK("https://docs.wto.org/imrd/directdoc.asp?DDFDocuments/u/G/TBTN24/EGY495.DOCX", "https://docs.wto.org/imrd/directdoc.asp?DDFDocuments/u/G/TBTN24/EGY495.DOCX")</f>
        <v>https://docs.wto.org/imrd/directdoc.asp?DDFDocuments/u/G/TBTN24/EGY495.DOCX</v>
      </c>
      <c r="S91" s="6" t="str">
        <f>HYPERLINK("https://docs.wto.org/imrd/directdoc.asp?DDFDocuments/v/G/TBTN24/EGY495.DOCX", "https://docs.wto.org/imrd/directdoc.asp?DDFDocuments/v/G/TBTN24/EGY495.DOCX")</f>
        <v>https://docs.wto.org/imrd/directdoc.asp?DDFDocuments/v/G/TBTN24/EGY495.DOCX</v>
      </c>
    </row>
    <row r="92" spans="1:19" ht="180" x14ac:dyDescent="0.25">
      <c r="A92" s="2" t="s">
        <v>694</v>
      </c>
      <c r="B92" s="8" t="s">
        <v>513</v>
      </c>
      <c r="C92" s="6" t="s">
        <v>171</v>
      </c>
      <c r="D92" s="7">
        <v>45629</v>
      </c>
      <c r="E92" s="9" t="str">
        <f>HYPERLINK("https://eping.wto.org/en/Search?viewData= G/TBT/N/UKR/323"," G/TBT/N/UKR/323")</f>
        <v xml:space="preserve"> G/TBT/N/UKR/323</v>
      </c>
      <c r="F92" s="8" t="s">
        <v>511</v>
      </c>
      <c r="G92" s="8" t="s">
        <v>512</v>
      </c>
      <c r="I92" s="8" t="s">
        <v>514</v>
      </c>
      <c r="J92" s="8" t="s">
        <v>183</v>
      </c>
      <c r="K92" s="8" t="s">
        <v>515</v>
      </c>
      <c r="L92" s="8" t="s">
        <v>185</v>
      </c>
      <c r="M92" s="6"/>
      <c r="N92" s="7">
        <v>45689</v>
      </c>
      <c r="O92" s="6" t="s">
        <v>25</v>
      </c>
      <c r="P92" s="8" t="s">
        <v>516</v>
      </c>
      <c r="Q92" s="6" t="str">
        <f>HYPERLINK("https://docs.wto.org/imrd/directdoc.asp?DDFDocuments/t/G/TBTN24/UKR323.DOCX", "https://docs.wto.org/imrd/directdoc.asp?DDFDocuments/t/G/TBTN24/UKR323.DOCX")</f>
        <v>https://docs.wto.org/imrd/directdoc.asp?DDFDocuments/t/G/TBTN24/UKR323.DOCX</v>
      </c>
      <c r="R92" s="6" t="str">
        <f>HYPERLINK("https://docs.wto.org/imrd/directdoc.asp?DDFDocuments/u/G/TBTN24/UKR323.DOCX", "https://docs.wto.org/imrd/directdoc.asp?DDFDocuments/u/G/TBTN24/UKR323.DOCX")</f>
        <v>https://docs.wto.org/imrd/directdoc.asp?DDFDocuments/u/G/TBTN24/UKR323.DOCX</v>
      </c>
      <c r="S92" s="6" t="str">
        <f>HYPERLINK("https://docs.wto.org/imrd/directdoc.asp?DDFDocuments/v/G/TBTN24/UKR323.DOCX", "https://docs.wto.org/imrd/directdoc.asp?DDFDocuments/v/G/TBTN24/UKR323.DOCX")</f>
        <v>https://docs.wto.org/imrd/directdoc.asp?DDFDocuments/v/G/TBTN24/UKR323.DOCX</v>
      </c>
    </row>
    <row r="93" spans="1:19" ht="60" x14ac:dyDescent="0.25">
      <c r="A93" s="2" t="s">
        <v>695</v>
      </c>
      <c r="B93" s="8" t="s">
        <v>520</v>
      </c>
      <c r="C93" s="6" t="s">
        <v>517</v>
      </c>
      <c r="D93" s="7">
        <v>45629</v>
      </c>
      <c r="E93" s="9" t="str">
        <f>HYPERLINK("https://eping.wto.org/en/Search?viewData= G/TBT/N/DOM/240"," G/TBT/N/DOM/240")</f>
        <v xml:space="preserve"> G/TBT/N/DOM/240</v>
      </c>
      <c r="F93" s="8" t="s">
        <v>518</v>
      </c>
      <c r="G93" s="8" t="s">
        <v>519</v>
      </c>
      <c r="I93" s="8" t="s">
        <v>521</v>
      </c>
      <c r="J93" s="8" t="s">
        <v>522</v>
      </c>
      <c r="K93" s="8" t="s">
        <v>523</v>
      </c>
      <c r="L93" s="8" t="s">
        <v>125</v>
      </c>
      <c r="M93" s="6"/>
      <c r="N93" s="7">
        <v>45689</v>
      </c>
      <c r="O93" s="6" t="s">
        <v>25</v>
      </c>
      <c r="P93" s="8" t="s">
        <v>524</v>
      </c>
      <c r="Q93" s="6" t="str">
        <f>HYPERLINK("https://docs.wto.org/imrd/directdoc.asp?DDFDocuments/t/G/TBTN24/DOM240.DOCX", "https://docs.wto.org/imrd/directdoc.asp?DDFDocuments/t/G/TBTN24/DOM240.DOCX")</f>
        <v>https://docs.wto.org/imrd/directdoc.asp?DDFDocuments/t/G/TBTN24/DOM240.DOCX</v>
      </c>
      <c r="R93" s="6" t="str">
        <f>HYPERLINK("https://docs.wto.org/imrd/directdoc.asp?DDFDocuments/u/G/TBTN24/DOM240.DOCX", "https://docs.wto.org/imrd/directdoc.asp?DDFDocuments/u/G/TBTN24/DOM240.DOCX")</f>
        <v>https://docs.wto.org/imrd/directdoc.asp?DDFDocuments/u/G/TBTN24/DOM240.DOCX</v>
      </c>
      <c r="S93" s="6" t="str">
        <f>HYPERLINK("https://docs.wto.org/imrd/directdoc.asp?DDFDocuments/v/G/TBTN24/DOM240.DOCX", "https://docs.wto.org/imrd/directdoc.asp?DDFDocuments/v/G/TBTN24/DOM240.DOCX")</f>
        <v>https://docs.wto.org/imrd/directdoc.asp?DDFDocuments/v/G/TBTN24/DOM240.DOCX</v>
      </c>
    </row>
    <row r="94" spans="1:19" ht="75" x14ac:dyDescent="0.25">
      <c r="A94" s="2" t="s">
        <v>696</v>
      </c>
      <c r="B94" s="8" t="s">
        <v>527</v>
      </c>
      <c r="C94" s="6" t="s">
        <v>253</v>
      </c>
      <c r="D94" s="7">
        <v>45629</v>
      </c>
      <c r="E94" s="9" t="str">
        <f>HYPERLINK("https://eping.wto.org/en/Search?viewData= G/TBT/N/UGA/2054"," G/TBT/N/UGA/2054")</f>
        <v xml:space="preserve"> G/TBT/N/UGA/2054</v>
      </c>
      <c r="F94" s="8" t="s">
        <v>525</v>
      </c>
      <c r="G94" s="8" t="s">
        <v>526</v>
      </c>
      <c r="I94" s="8" t="s">
        <v>528</v>
      </c>
      <c r="J94" s="8" t="s">
        <v>258</v>
      </c>
      <c r="K94" s="8" t="s">
        <v>259</v>
      </c>
      <c r="L94" s="8" t="s">
        <v>185</v>
      </c>
      <c r="M94" s="6"/>
      <c r="N94" s="7">
        <v>45689</v>
      </c>
      <c r="O94" s="6" t="s">
        <v>25</v>
      </c>
      <c r="P94" s="8" t="s">
        <v>529</v>
      </c>
      <c r="Q94" s="6" t="str">
        <f>HYPERLINK("https://docs.wto.org/imrd/directdoc.asp?DDFDocuments/t/G/TBTN24/UGA2054.DOCX", "https://docs.wto.org/imrd/directdoc.asp?DDFDocuments/t/G/TBTN24/UGA2054.DOCX")</f>
        <v>https://docs.wto.org/imrd/directdoc.asp?DDFDocuments/t/G/TBTN24/UGA2054.DOCX</v>
      </c>
      <c r="R94" s="6" t="str">
        <f>HYPERLINK("https://docs.wto.org/imrd/directdoc.asp?DDFDocuments/u/G/TBTN24/UGA2054.DOCX", "https://docs.wto.org/imrd/directdoc.asp?DDFDocuments/u/G/TBTN24/UGA2054.DOCX")</f>
        <v>https://docs.wto.org/imrd/directdoc.asp?DDFDocuments/u/G/TBTN24/UGA2054.DOCX</v>
      </c>
      <c r="S94" s="6" t="str">
        <f>HYPERLINK("https://docs.wto.org/imrd/directdoc.asp?DDFDocuments/v/G/TBTN24/UGA2054.DOCX", "https://docs.wto.org/imrd/directdoc.asp?DDFDocuments/v/G/TBTN24/UGA2054.DOCX")</f>
        <v>https://docs.wto.org/imrd/directdoc.asp?DDFDocuments/v/G/TBTN24/UGA2054.DOCX</v>
      </c>
    </row>
    <row r="95" spans="1:19" ht="60" x14ac:dyDescent="0.25">
      <c r="A95" s="2" t="s">
        <v>697</v>
      </c>
      <c r="B95" s="8" t="s">
        <v>532</v>
      </c>
      <c r="C95" s="6" t="s">
        <v>253</v>
      </c>
      <c r="D95" s="7">
        <v>45629</v>
      </c>
      <c r="E95" s="9" t="str">
        <f>HYPERLINK("https://eping.wto.org/en/Search?viewData= G/TBT/N/UGA/2057"," G/TBT/N/UGA/2057")</f>
        <v xml:space="preserve"> G/TBT/N/UGA/2057</v>
      </c>
      <c r="F95" s="8" t="s">
        <v>530</v>
      </c>
      <c r="G95" s="8" t="s">
        <v>531</v>
      </c>
      <c r="I95" s="8" t="s">
        <v>533</v>
      </c>
      <c r="J95" s="8" t="s">
        <v>258</v>
      </c>
      <c r="K95" s="8" t="s">
        <v>534</v>
      </c>
      <c r="L95" s="8" t="s">
        <v>185</v>
      </c>
      <c r="M95" s="6"/>
      <c r="N95" s="7">
        <v>45689</v>
      </c>
      <c r="O95" s="6" t="s">
        <v>25</v>
      </c>
      <c r="P95" s="8" t="s">
        <v>535</v>
      </c>
      <c r="Q95" s="6" t="str">
        <f>HYPERLINK("https://docs.wto.org/imrd/directdoc.asp?DDFDocuments/t/G/TBTN24/UGA2057.DOCX", "https://docs.wto.org/imrd/directdoc.asp?DDFDocuments/t/G/TBTN24/UGA2057.DOCX")</f>
        <v>https://docs.wto.org/imrd/directdoc.asp?DDFDocuments/t/G/TBTN24/UGA2057.DOCX</v>
      </c>
      <c r="R95" s="6" t="str">
        <f>HYPERLINK("https://docs.wto.org/imrd/directdoc.asp?DDFDocuments/u/G/TBTN24/UGA2057.DOCX", "https://docs.wto.org/imrd/directdoc.asp?DDFDocuments/u/G/TBTN24/UGA2057.DOCX")</f>
        <v>https://docs.wto.org/imrd/directdoc.asp?DDFDocuments/u/G/TBTN24/UGA2057.DOCX</v>
      </c>
      <c r="S95" s="6" t="str">
        <f>HYPERLINK("https://docs.wto.org/imrd/directdoc.asp?DDFDocuments/v/G/TBTN24/UGA2057.DOCX", "https://docs.wto.org/imrd/directdoc.asp?DDFDocuments/v/G/TBTN24/UGA2057.DOCX")</f>
        <v>https://docs.wto.org/imrd/directdoc.asp?DDFDocuments/v/G/TBTN24/UGA2057.DOCX</v>
      </c>
    </row>
    <row r="96" spans="1:19" ht="90" x14ac:dyDescent="0.25">
      <c r="A96" s="2" t="s">
        <v>698</v>
      </c>
      <c r="B96" s="8" t="s">
        <v>538</v>
      </c>
      <c r="C96" s="6" t="s">
        <v>253</v>
      </c>
      <c r="D96" s="7">
        <v>45629</v>
      </c>
      <c r="E96" s="9" t="str">
        <f>HYPERLINK("https://eping.wto.org/en/Search?viewData= G/TBT/N/UGA/2055"," G/TBT/N/UGA/2055")</f>
        <v xml:space="preserve"> G/TBT/N/UGA/2055</v>
      </c>
      <c r="F96" s="8" t="s">
        <v>536</v>
      </c>
      <c r="G96" s="8" t="s">
        <v>537</v>
      </c>
      <c r="I96" s="8" t="s">
        <v>539</v>
      </c>
      <c r="J96" s="8" t="s">
        <v>258</v>
      </c>
      <c r="K96" s="8" t="s">
        <v>259</v>
      </c>
      <c r="L96" s="8" t="s">
        <v>185</v>
      </c>
      <c r="M96" s="6"/>
      <c r="N96" s="7">
        <v>45689</v>
      </c>
      <c r="O96" s="6" t="s">
        <v>25</v>
      </c>
      <c r="P96" s="8" t="s">
        <v>540</v>
      </c>
      <c r="Q96" s="6" t="str">
        <f>HYPERLINK("https://docs.wto.org/imrd/directdoc.asp?DDFDocuments/t/G/TBTN24/UGA2055.DOCX", "https://docs.wto.org/imrd/directdoc.asp?DDFDocuments/t/G/TBTN24/UGA2055.DOCX")</f>
        <v>https://docs.wto.org/imrd/directdoc.asp?DDFDocuments/t/G/TBTN24/UGA2055.DOCX</v>
      </c>
      <c r="R96" s="6" t="str">
        <f>HYPERLINK("https://docs.wto.org/imrd/directdoc.asp?DDFDocuments/u/G/TBTN24/UGA2055.DOCX", "https://docs.wto.org/imrd/directdoc.asp?DDFDocuments/u/G/TBTN24/UGA2055.DOCX")</f>
        <v>https://docs.wto.org/imrd/directdoc.asp?DDFDocuments/u/G/TBTN24/UGA2055.DOCX</v>
      </c>
      <c r="S96" s="6" t="str">
        <f>HYPERLINK("https://docs.wto.org/imrd/directdoc.asp?DDFDocuments/v/G/TBTN24/UGA2055.DOCX", "https://docs.wto.org/imrd/directdoc.asp?DDFDocuments/v/G/TBTN24/UGA2055.DOCX")</f>
        <v>https://docs.wto.org/imrd/directdoc.asp?DDFDocuments/v/G/TBTN24/UGA2055.DOCX</v>
      </c>
    </row>
    <row r="97" spans="1:19" ht="90" x14ac:dyDescent="0.25">
      <c r="A97" s="2" t="s">
        <v>699</v>
      </c>
      <c r="B97" s="8" t="s">
        <v>543</v>
      </c>
      <c r="C97" s="6" t="s">
        <v>17</v>
      </c>
      <c r="D97" s="7">
        <v>45629</v>
      </c>
      <c r="E97" s="9" t="str">
        <f>HYPERLINK("https://eping.wto.org/en/Search?viewData= G/TBT/N/CHN/1947"," G/TBT/N/CHN/1947")</f>
        <v xml:space="preserve"> G/TBT/N/CHN/1947</v>
      </c>
      <c r="F97" s="8" t="s">
        <v>541</v>
      </c>
      <c r="G97" s="8" t="s">
        <v>542</v>
      </c>
      <c r="I97" s="8" t="s">
        <v>544</v>
      </c>
      <c r="J97" s="8" t="s">
        <v>545</v>
      </c>
      <c r="K97" s="8" t="s">
        <v>45</v>
      </c>
      <c r="L97" s="8" t="s">
        <v>24</v>
      </c>
      <c r="M97" s="6"/>
      <c r="N97" s="7">
        <v>45689</v>
      </c>
      <c r="O97" s="6" t="s">
        <v>25</v>
      </c>
      <c r="P97" s="8" t="s">
        <v>546</v>
      </c>
      <c r="Q97" s="6" t="str">
        <f>HYPERLINK("https://docs.wto.org/imrd/directdoc.asp?DDFDocuments/t/G/TBTN24/CHN1947.DOCX", "https://docs.wto.org/imrd/directdoc.asp?DDFDocuments/t/G/TBTN24/CHN1947.DOCX")</f>
        <v>https://docs.wto.org/imrd/directdoc.asp?DDFDocuments/t/G/TBTN24/CHN1947.DOCX</v>
      </c>
      <c r="R97" s="6" t="str">
        <f>HYPERLINK("https://docs.wto.org/imrd/directdoc.asp?DDFDocuments/u/G/TBTN24/CHN1947.DOCX", "https://docs.wto.org/imrd/directdoc.asp?DDFDocuments/u/G/TBTN24/CHN1947.DOCX")</f>
        <v>https://docs.wto.org/imrd/directdoc.asp?DDFDocuments/u/G/TBTN24/CHN1947.DOCX</v>
      </c>
      <c r="S97" s="6" t="str">
        <f>HYPERLINK("https://docs.wto.org/imrd/directdoc.asp?DDFDocuments/v/G/TBTN24/CHN1947.DOCX", "https://docs.wto.org/imrd/directdoc.asp?DDFDocuments/v/G/TBTN24/CHN1947.DOCX")</f>
        <v>https://docs.wto.org/imrd/directdoc.asp?DDFDocuments/v/G/TBTN24/CHN1947.DOCX</v>
      </c>
    </row>
    <row r="98" spans="1:19" ht="105" x14ac:dyDescent="0.25">
      <c r="A98" s="2" t="s">
        <v>550</v>
      </c>
      <c r="B98" s="8" t="s">
        <v>550</v>
      </c>
      <c r="C98" s="6" t="s">
        <v>547</v>
      </c>
      <c r="D98" s="7">
        <v>45629</v>
      </c>
      <c r="E98" s="9" t="str">
        <f>HYPERLINK("https://eping.wto.org/en/Search?viewData= G/TBT/N/CRI/204"," G/TBT/N/CRI/204")</f>
        <v xml:space="preserve"> G/TBT/N/CRI/204</v>
      </c>
      <c r="F98" s="8" t="s">
        <v>548</v>
      </c>
      <c r="G98" s="8" t="s">
        <v>549</v>
      </c>
      <c r="I98" s="8" t="s">
        <v>24</v>
      </c>
      <c r="J98" s="8" t="s">
        <v>24</v>
      </c>
      <c r="K98" s="8" t="s">
        <v>551</v>
      </c>
      <c r="L98" s="8" t="s">
        <v>24</v>
      </c>
      <c r="M98" s="6"/>
      <c r="N98" s="7">
        <v>45689</v>
      </c>
      <c r="O98" s="6" t="s">
        <v>25</v>
      </c>
      <c r="P98" s="8" t="s">
        <v>552</v>
      </c>
      <c r="Q98" s="6" t="str">
        <f>HYPERLINK("https://docs.wto.org/imrd/directdoc.asp?DDFDocuments/t/G/TBTN24/CRI204.DOCX", "https://docs.wto.org/imrd/directdoc.asp?DDFDocuments/t/G/TBTN24/CRI204.DOCX")</f>
        <v>https://docs.wto.org/imrd/directdoc.asp?DDFDocuments/t/G/TBTN24/CRI204.DOCX</v>
      </c>
      <c r="R98" s="6" t="str">
        <f>HYPERLINK("https://docs.wto.org/imrd/directdoc.asp?DDFDocuments/u/G/TBTN24/CRI204.DOCX", "https://docs.wto.org/imrd/directdoc.asp?DDFDocuments/u/G/TBTN24/CRI204.DOCX")</f>
        <v>https://docs.wto.org/imrd/directdoc.asp?DDFDocuments/u/G/TBTN24/CRI204.DOCX</v>
      </c>
      <c r="S98" s="6" t="str">
        <f>HYPERLINK("https://docs.wto.org/imrd/directdoc.asp?DDFDocuments/v/G/TBTN24/CRI204.DOCX", "https://docs.wto.org/imrd/directdoc.asp?DDFDocuments/v/G/TBTN24/CRI204.DOCX")</f>
        <v>https://docs.wto.org/imrd/directdoc.asp?DDFDocuments/v/G/TBTN24/CRI204.DOCX</v>
      </c>
    </row>
    <row r="99" spans="1:19" ht="45" x14ac:dyDescent="0.25">
      <c r="A99" s="2" t="s">
        <v>700</v>
      </c>
      <c r="B99" s="8" t="s">
        <v>555</v>
      </c>
      <c r="C99" s="6" t="s">
        <v>253</v>
      </c>
      <c r="D99" s="7">
        <v>45629</v>
      </c>
      <c r="E99" s="9" t="str">
        <f>HYPERLINK("https://eping.wto.org/en/Search?viewData= G/TBT/N/UGA/2056"," G/TBT/N/UGA/2056")</f>
        <v xml:space="preserve"> G/TBT/N/UGA/2056</v>
      </c>
      <c r="F99" s="8" t="s">
        <v>553</v>
      </c>
      <c r="G99" s="8" t="s">
        <v>554</v>
      </c>
      <c r="I99" s="8" t="s">
        <v>556</v>
      </c>
      <c r="J99" s="8" t="s">
        <v>275</v>
      </c>
      <c r="K99" s="8" t="s">
        <v>259</v>
      </c>
      <c r="L99" s="8" t="s">
        <v>185</v>
      </c>
      <c r="M99" s="6"/>
      <c r="N99" s="7">
        <v>45689</v>
      </c>
      <c r="O99" s="6" t="s">
        <v>25</v>
      </c>
      <c r="P99" s="8" t="s">
        <v>557</v>
      </c>
      <c r="Q99" s="6" t="str">
        <f>HYPERLINK("https://docs.wto.org/imrd/directdoc.asp?DDFDocuments/t/G/TBTN24/UGA2056.DOCX", "https://docs.wto.org/imrd/directdoc.asp?DDFDocuments/t/G/TBTN24/UGA2056.DOCX")</f>
        <v>https://docs.wto.org/imrd/directdoc.asp?DDFDocuments/t/G/TBTN24/UGA2056.DOCX</v>
      </c>
      <c r="R99" s="6" t="str">
        <f>HYPERLINK("https://docs.wto.org/imrd/directdoc.asp?DDFDocuments/u/G/TBTN24/UGA2056.DOCX", "https://docs.wto.org/imrd/directdoc.asp?DDFDocuments/u/G/TBTN24/UGA2056.DOCX")</f>
        <v>https://docs.wto.org/imrd/directdoc.asp?DDFDocuments/u/G/TBTN24/UGA2056.DOCX</v>
      </c>
      <c r="S99" s="6" t="str">
        <f>HYPERLINK("https://docs.wto.org/imrd/directdoc.asp?DDFDocuments/v/G/TBTN24/UGA2056.DOCX", "https://docs.wto.org/imrd/directdoc.asp?DDFDocuments/v/G/TBTN24/UGA2056.DOCX")</f>
        <v>https://docs.wto.org/imrd/directdoc.asp?DDFDocuments/v/G/TBTN24/UGA2056.DOCX</v>
      </c>
    </row>
    <row r="100" spans="1:19" ht="60" x14ac:dyDescent="0.25">
      <c r="A100" s="2" t="s">
        <v>687</v>
      </c>
      <c r="B100" s="8" t="s">
        <v>482</v>
      </c>
      <c r="C100" s="6" t="s">
        <v>479</v>
      </c>
      <c r="D100" s="7">
        <v>45628</v>
      </c>
      <c r="E100" s="9" t="str">
        <f>HYPERLINK("https://eping.wto.org/en/Search?viewData= G/TBT/N/EU/1100"," G/TBT/N/EU/1100")</f>
        <v xml:space="preserve"> G/TBT/N/EU/1100</v>
      </c>
      <c r="F100" s="8" t="s">
        <v>558</v>
      </c>
      <c r="G100" s="8" t="s">
        <v>559</v>
      </c>
      <c r="I100" s="8" t="s">
        <v>24</v>
      </c>
      <c r="J100" s="8" t="s">
        <v>483</v>
      </c>
      <c r="K100" s="8" t="s">
        <v>45</v>
      </c>
      <c r="L100" s="8" t="s">
        <v>24</v>
      </c>
      <c r="M100" s="6"/>
      <c r="N100" s="7">
        <v>45688</v>
      </c>
      <c r="O100" s="6" t="s">
        <v>25</v>
      </c>
      <c r="P100" s="8" t="s">
        <v>560</v>
      </c>
      <c r="Q100" s="6" t="str">
        <f>HYPERLINK("https://docs.wto.org/imrd/directdoc.asp?DDFDocuments/t/G/TBTN24/EU1100.DOCX", "https://docs.wto.org/imrd/directdoc.asp?DDFDocuments/t/G/TBTN24/EU1100.DOCX")</f>
        <v>https://docs.wto.org/imrd/directdoc.asp?DDFDocuments/t/G/TBTN24/EU1100.DOCX</v>
      </c>
      <c r="R100" s="6" t="str">
        <f>HYPERLINK("https://docs.wto.org/imrd/directdoc.asp?DDFDocuments/u/G/TBTN24/EU1100.DOCX", "https://docs.wto.org/imrd/directdoc.asp?DDFDocuments/u/G/TBTN24/EU1100.DOCX")</f>
        <v>https://docs.wto.org/imrd/directdoc.asp?DDFDocuments/u/G/TBTN24/EU1100.DOCX</v>
      </c>
      <c r="S100" s="6" t="str">
        <f>HYPERLINK("https://docs.wto.org/imrd/directdoc.asp?DDFDocuments/v/G/TBTN24/EU1100.DOCX", "https://docs.wto.org/imrd/directdoc.asp?DDFDocuments/v/G/TBTN24/EU1100.DOCX")</f>
        <v>https://docs.wto.org/imrd/directdoc.asp?DDFDocuments/v/G/TBTN24/EU1100.DOCX</v>
      </c>
    </row>
    <row r="101" spans="1:19" ht="180" x14ac:dyDescent="0.25">
      <c r="A101" s="2" t="s">
        <v>701</v>
      </c>
      <c r="B101" s="8" t="s">
        <v>564</v>
      </c>
      <c r="C101" s="6" t="s">
        <v>561</v>
      </c>
      <c r="D101" s="7">
        <v>45628</v>
      </c>
      <c r="E101" s="9" t="str">
        <f>HYPERLINK("https://eping.wto.org/en/Search?viewData= G/TBT/N/TPKM/552"," G/TBT/N/TPKM/552")</f>
        <v xml:space="preserve"> G/TBT/N/TPKM/552</v>
      </c>
      <c r="F101" s="8" t="s">
        <v>562</v>
      </c>
      <c r="G101" s="8" t="s">
        <v>563</v>
      </c>
      <c r="I101" s="8" t="s">
        <v>24</v>
      </c>
      <c r="J101" s="8" t="s">
        <v>565</v>
      </c>
      <c r="K101" s="8" t="s">
        <v>103</v>
      </c>
      <c r="L101" s="8" t="s">
        <v>24</v>
      </c>
      <c r="M101" s="6"/>
      <c r="N101" s="7">
        <v>45688</v>
      </c>
      <c r="O101" s="6" t="s">
        <v>25</v>
      </c>
      <c r="P101" s="8" t="s">
        <v>566</v>
      </c>
      <c r="Q101" s="6" t="str">
        <f>HYPERLINK("https://docs.wto.org/imrd/directdoc.asp?DDFDocuments/t/G/TBTN24/TPKM552.DOCX", "https://docs.wto.org/imrd/directdoc.asp?DDFDocuments/t/G/TBTN24/TPKM552.DOCX")</f>
        <v>https://docs.wto.org/imrd/directdoc.asp?DDFDocuments/t/G/TBTN24/TPKM552.DOCX</v>
      </c>
      <c r="R101" s="6" t="str">
        <f>HYPERLINK("https://docs.wto.org/imrd/directdoc.asp?DDFDocuments/u/G/TBTN24/TPKM552.DOCX", "https://docs.wto.org/imrd/directdoc.asp?DDFDocuments/u/G/TBTN24/TPKM552.DOCX")</f>
        <v>https://docs.wto.org/imrd/directdoc.asp?DDFDocuments/u/G/TBTN24/TPKM552.DOCX</v>
      </c>
      <c r="S101" s="6" t="str">
        <f>HYPERLINK("https://docs.wto.org/imrd/directdoc.asp?DDFDocuments/v/G/TBTN24/TPKM552.DOCX", "https://docs.wto.org/imrd/directdoc.asp?DDFDocuments/v/G/TBTN24/TPKM552.DOCX")</f>
        <v>https://docs.wto.org/imrd/directdoc.asp?DDFDocuments/v/G/TBTN24/TPKM552.DOCX</v>
      </c>
    </row>
    <row r="102" spans="1:19" ht="90" x14ac:dyDescent="0.25">
      <c r="A102" s="2" t="s">
        <v>702</v>
      </c>
      <c r="B102" s="8" t="s">
        <v>569</v>
      </c>
      <c r="C102" s="6" t="s">
        <v>119</v>
      </c>
      <c r="D102" s="7">
        <v>45628</v>
      </c>
      <c r="E102" s="9" t="str">
        <f>HYPERLINK("https://eping.wto.org/en/Search?viewData= G/TBT/N/BRA/1576"," G/TBT/N/BRA/1576")</f>
        <v xml:space="preserve"> G/TBT/N/BRA/1576</v>
      </c>
      <c r="F102" s="8" t="s">
        <v>567</v>
      </c>
      <c r="G102" s="8" t="s">
        <v>568</v>
      </c>
      <c r="I102" s="8" t="s">
        <v>24</v>
      </c>
      <c r="J102" s="8" t="s">
        <v>447</v>
      </c>
      <c r="K102" s="8" t="s">
        <v>59</v>
      </c>
      <c r="L102" s="8" t="s">
        <v>125</v>
      </c>
      <c r="M102" s="6"/>
      <c r="N102" s="7">
        <v>45722</v>
      </c>
      <c r="O102" s="6" t="s">
        <v>25</v>
      </c>
      <c r="P102" s="8" t="s">
        <v>570</v>
      </c>
      <c r="Q102" s="6" t="str">
        <f>HYPERLINK("https://docs.wto.org/imrd/directdoc.asp?DDFDocuments/t/G/TBTN24/BRA1576.DOCX", "https://docs.wto.org/imrd/directdoc.asp?DDFDocuments/t/G/TBTN24/BRA1576.DOCX")</f>
        <v>https://docs.wto.org/imrd/directdoc.asp?DDFDocuments/t/G/TBTN24/BRA1576.DOCX</v>
      </c>
      <c r="R102" s="6" t="str">
        <f>HYPERLINK("https://docs.wto.org/imrd/directdoc.asp?DDFDocuments/u/G/TBTN24/BRA1576.DOCX", "https://docs.wto.org/imrd/directdoc.asp?DDFDocuments/u/G/TBTN24/BRA1576.DOCX")</f>
        <v>https://docs.wto.org/imrd/directdoc.asp?DDFDocuments/u/G/TBTN24/BRA1576.DOCX</v>
      </c>
      <c r="S102" s="6" t="str">
        <f>HYPERLINK("https://docs.wto.org/imrd/directdoc.asp?DDFDocuments/v/G/TBTN24/BRA1576.DOCX", "https://docs.wto.org/imrd/directdoc.asp?DDFDocuments/v/G/TBTN24/BRA1576.DOCX")</f>
        <v>https://docs.wto.org/imrd/directdoc.asp?DDFDocuments/v/G/TBTN24/BRA1576.DOCX</v>
      </c>
    </row>
    <row r="103" spans="1:19" ht="45" x14ac:dyDescent="0.25">
      <c r="A103" s="2" t="s">
        <v>703</v>
      </c>
      <c r="B103" s="8" t="s">
        <v>573</v>
      </c>
      <c r="C103" s="6" t="s">
        <v>253</v>
      </c>
      <c r="D103" s="7">
        <v>45628</v>
      </c>
      <c r="E103" s="9" t="str">
        <f>HYPERLINK("https://eping.wto.org/en/Search?viewData= G/TBT/N/UGA/2048"," G/TBT/N/UGA/2048")</f>
        <v xml:space="preserve"> G/TBT/N/UGA/2048</v>
      </c>
      <c r="F103" s="8" t="s">
        <v>571</v>
      </c>
      <c r="G103" s="8" t="s">
        <v>572</v>
      </c>
      <c r="I103" s="8" t="s">
        <v>574</v>
      </c>
      <c r="J103" s="8" t="s">
        <v>258</v>
      </c>
      <c r="K103" s="8" t="s">
        <v>259</v>
      </c>
      <c r="L103" s="8" t="s">
        <v>185</v>
      </c>
      <c r="M103" s="6"/>
      <c r="N103" s="7">
        <v>45688</v>
      </c>
      <c r="O103" s="6" t="s">
        <v>25</v>
      </c>
      <c r="P103" s="8" t="s">
        <v>575</v>
      </c>
      <c r="Q103" s="6" t="str">
        <f>HYPERLINK("https://docs.wto.org/imrd/directdoc.asp?DDFDocuments/t/G/TBTN24/UGA2048.DOCX", "https://docs.wto.org/imrd/directdoc.asp?DDFDocuments/t/G/TBTN24/UGA2048.DOCX")</f>
        <v>https://docs.wto.org/imrd/directdoc.asp?DDFDocuments/t/G/TBTN24/UGA2048.DOCX</v>
      </c>
      <c r="R103" s="6" t="str">
        <f>HYPERLINK("https://docs.wto.org/imrd/directdoc.asp?DDFDocuments/u/G/TBTN24/UGA2048.DOCX", "https://docs.wto.org/imrd/directdoc.asp?DDFDocuments/u/G/TBTN24/UGA2048.DOCX")</f>
        <v>https://docs.wto.org/imrd/directdoc.asp?DDFDocuments/u/G/TBTN24/UGA2048.DOCX</v>
      </c>
      <c r="S103" s="6" t="str">
        <f>HYPERLINK("https://docs.wto.org/imrd/directdoc.asp?DDFDocuments/v/G/TBTN24/UGA2048.DOCX", "https://docs.wto.org/imrd/directdoc.asp?DDFDocuments/v/G/TBTN24/UGA2048.DOCX")</f>
        <v>https://docs.wto.org/imrd/directdoc.asp?DDFDocuments/v/G/TBTN24/UGA2048.DOCX</v>
      </c>
    </row>
    <row r="104" spans="1:19" ht="60" x14ac:dyDescent="0.25">
      <c r="A104" s="2" t="s">
        <v>704</v>
      </c>
      <c r="B104" s="8" t="s">
        <v>578</v>
      </c>
      <c r="C104" s="6" t="s">
        <v>253</v>
      </c>
      <c r="D104" s="7">
        <v>45628</v>
      </c>
      <c r="E104" s="9" t="str">
        <f>HYPERLINK("https://eping.wto.org/en/Search?viewData= G/TBT/N/UGA/2051"," G/TBT/N/UGA/2051")</f>
        <v xml:space="preserve"> G/TBT/N/UGA/2051</v>
      </c>
      <c r="F104" s="8" t="s">
        <v>576</v>
      </c>
      <c r="G104" s="8" t="s">
        <v>577</v>
      </c>
      <c r="I104" s="8" t="s">
        <v>579</v>
      </c>
      <c r="J104" s="8" t="s">
        <v>258</v>
      </c>
      <c r="K104" s="8" t="s">
        <v>259</v>
      </c>
      <c r="L104" s="8" t="s">
        <v>185</v>
      </c>
      <c r="M104" s="6"/>
      <c r="N104" s="7">
        <v>45688</v>
      </c>
      <c r="O104" s="6" t="s">
        <v>25</v>
      </c>
      <c r="P104" s="8" t="s">
        <v>580</v>
      </c>
      <c r="Q104" s="6" t="str">
        <f>HYPERLINK("https://docs.wto.org/imrd/directdoc.asp?DDFDocuments/t/G/TBTN24/UGA2051.DOCX", "https://docs.wto.org/imrd/directdoc.asp?DDFDocuments/t/G/TBTN24/UGA2051.DOCX")</f>
        <v>https://docs.wto.org/imrd/directdoc.asp?DDFDocuments/t/G/TBTN24/UGA2051.DOCX</v>
      </c>
      <c r="R104" s="6" t="str">
        <f>HYPERLINK("https://docs.wto.org/imrd/directdoc.asp?DDFDocuments/u/G/TBTN24/UGA2051.DOCX", "https://docs.wto.org/imrd/directdoc.asp?DDFDocuments/u/G/TBTN24/UGA2051.DOCX")</f>
        <v>https://docs.wto.org/imrd/directdoc.asp?DDFDocuments/u/G/TBTN24/UGA2051.DOCX</v>
      </c>
      <c r="S104" s="6" t="str">
        <f>HYPERLINK("https://docs.wto.org/imrd/directdoc.asp?DDFDocuments/v/G/TBTN24/UGA2051.DOCX", "https://docs.wto.org/imrd/directdoc.asp?DDFDocuments/v/G/TBTN24/UGA2051.DOCX")</f>
        <v>https://docs.wto.org/imrd/directdoc.asp?DDFDocuments/v/G/TBTN24/UGA2051.DOCX</v>
      </c>
    </row>
    <row r="105" spans="1:19" ht="90" x14ac:dyDescent="0.25">
      <c r="A105" s="2" t="s">
        <v>702</v>
      </c>
      <c r="B105" s="8" t="s">
        <v>569</v>
      </c>
      <c r="C105" s="6" t="s">
        <v>119</v>
      </c>
      <c r="D105" s="7">
        <v>45628</v>
      </c>
      <c r="E105" s="9" t="str">
        <f>HYPERLINK("https://eping.wto.org/en/Search?viewData= G/TBT/N/BRA/1575"," G/TBT/N/BRA/1575")</f>
        <v xml:space="preserve"> G/TBT/N/BRA/1575</v>
      </c>
      <c r="F105" s="8" t="s">
        <v>581</v>
      </c>
      <c r="G105" s="8" t="s">
        <v>582</v>
      </c>
      <c r="I105" s="8" t="s">
        <v>24</v>
      </c>
      <c r="J105" s="8" t="s">
        <v>447</v>
      </c>
      <c r="K105" s="8" t="s">
        <v>59</v>
      </c>
      <c r="L105" s="8" t="s">
        <v>125</v>
      </c>
      <c r="M105" s="6"/>
      <c r="N105" s="7">
        <v>45722</v>
      </c>
      <c r="O105" s="6" t="s">
        <v>25</v>
      </c>
      <c r="P105" s="8" t="s">
        <v>583</v>
      </c>
      <c r="Q105" s="6" t="str">
        <f>HYPERLINK("https://docs.wto.org/imrd/directdoc.asp?DDFDocuments/t/G/TBTN24/BRA1575.DOCX", "https://docs.wto.org/imrd/directdoc.asp?DDFDocuments/t/G/TBTN24/BRA1575.DOCX")</f>
        <v>https://docs.wto.org/imrd/directdoc.asp?DDFDocuments/t/G/TBTN24/BRA1575.DOCX</v>
      </c>
      <c r="R105" s="6" t="str">
        <f>HYPERLINK("https://docs.wto.org/imrd/directdoc.asp?DDFDocuments/u/G/TBTN24/BRA1575.DOCX", "https://docs.wto.org/imrd/directdoc.asp?DDFDocuments/u/G/TBTN24/BRA1575.DOCX")</f>
        <v>https://docs.wto.org/imrd/directdoc.asp?DDFDocuments/u/G/TBTN24/BRA1575.DOCX</v>
      </c>
      <c r="S105" s="6" t="str">
        <f>HYPERLINK("https://docs.wto.org/imrd/directdoc.asp?DDFDocuments/v/G/TBTN24/BRA1575.DOCX", "https://docs.wto.org/imrd/directdoc.asp?DDFDocuments/v/G/TBTN24/BRA1575.DOCX")</f>
        <v>https://docs.wto.org/imrd/directdoc.asp?DDFDocuments/v/G/TBTN24/BRA1575.DOCX</v>
      </c>
    </row>
    <row r="106" spans="1:19" ht="90" x14ac:dyDescent="0.25">
      <c r="A106" s="2" t="s">
        <v>702</v>
      </c>
      <c r="B106" s="8" t="s">
        <v>569</v>
      </c>
      <c r="C106" s="6" t="s">
        <v>119</v>
      </c>
      <c r="D106" s="7">
        <v>45628</v>
      </c>
      <c r="E106" s="9" t="str">
        <f>HYPERLINK("https://eping.wto.org/en/Search?viewData= G/TBT/N/BRA/1577"," G/TBT/N/BRA/1577")</f>
        <v xml:space="preserve"> G/TBT/N/BRA/1577</v>
      </c>
      <c r="F106" s="8" t="s">
        <v>584</v>
      </c>
      <c r="G106" s="8" t="s">
        <v>585</v>
      </c>
      <c r="I106" s="8" t="s">
        <v>24</v>
      </c>
      <c r="J106" s="8" t="s">
        <v>447</v>
      </c>
      <c r="K106" s="8" t="s">
        <v>59</v>
      </c>
      <c r="L106" s="8" t="s">
        <v>125</v>
      </c>
      <c r="M106" s="6"/>
      <c r="N106" s="7">
        <v>45722</v>
      </c>
      <c r="O106" s="6" t="s">
        <v>25</v>
      </c>
      <c r="P106" s="8" t="s">
        <v>586</v>
      </c>
      <c r="Q106" s="6" t="str">
        <f>HYPERLINK("https://docs.wto.org/imrd/directdoc.asp?DDFDocuments/t/G/TBTN24/BRA1577.DOCX", "https://docs.wto.org/imrd/directdoc.asp?DDFDocuments/t/G/TBTN24/BRA1577.DOCX")</f>
        <v>https://docs.wto.org/imrd/directdoc.asp?DDFDocuments/t/G/TBTN24/BRA1577.DOCX</v>
      </c>
      <c r="R106" s="6" t="str">
        <f>HYPERLINK("https://docs.wto.org/imrd/directdoc.asp?DDFDocuments/u/G/TBTN24/BRA1577.DOCX", "https://docs.wto.org/imrd/directdoc.asp?DDFDocuments/u/G/TBTN24/BRA1577.DOCX")</f>
        <v>https://docs.wto.org/imrd/directdoc.asp?DDFDocuments/u/G/TBTN24/BRA1577.DOCX</v>
      </c>
      <c r="S106" s="6" t="str">
        <f>HYPERLINK("https://docs.wto.org/imrd/directdoc.asp?DDFDocuments/v/G/TBTN24/BRA1577.DOCX", "https://docs.wto.org/imrd/directdoc.asp?DDFDocuments/v/G/TBTN24/BRA1577.DOCX")</f>
        <v>https://docs.wto.org/imrd/directdoc.asp?DDFDocuments/v/G/TBTN24/BRA1577.DOCX</v>
      </c>
    </row>
    <row r="107" spans="1:19" ht="60" x14ac:dyDescent="0.25">
      <c r="A107" s="2" t="s">
        <v>589</v>
      </c>
      <c r="B107" s="8" t="s">
        <v>589</v>
      </c>
      <c r="C107" s="6" t="s">
        <v>547</v>
      </c>
      <c r="D107" s="7">
        <v>45628</v>
      </c>
      <c r="E107" s="9" t="str">
        <f>HYPERLINK("https://eping.wto.org/en/Search?viewData= G/TBT/N/CRI/203"," G/TBT/N/CRI/203")</f>
        <v xml:space="preserve"> G/TBT/N/CRI/203</v>
      </c>
      <c r="F107" s="8" t="s">
        <v>587</v>
      </c>
      <c r="G107" s="8" t="s">
        <v>588</v>
      </c>
      <c r="I107" s="8" t="s">
        <v>123</v>
      </c>
      <c r="J107" s="8" t="s">
        <v>447</v>
      </c>
      <c r="K107" s="8" t="s">
        <v>59</v>
      </c>
      <c r="L107" s="8" t="s">
        <v>125</v>
      </c>
      <c r="M107" s="6"/>
      <c r="N107" s="7">
        <v>45688</v>
      </c>
      <c r="O107" s="6" t="s">
        <v>25</v>
      </c>
      <c r="P107" s="8" t="s">
        <v>590</v>
      </c>
      <c r="Q107" s="6" t="str">
        <f>HYPERLINK("https://docs.wto.org/imrd/directdoc.asp?DDFDocuments/t/G/TBTN24/CRI203.DOCX", "https://docs.wto.org/imrd/directdoc.asp?DDFDocuments/t/G/TBTN24/CRI203.DOCX")</f>
        <v>https://docs.wto.org/imrd/directdoc.asp?DDFDocuments/t/G/TBTN24/CRI203.DOCX</v>
      </c>
      <c r="R107" s="6" t="str">
        <f>HYPERLINK("https://docs.wto.org/imrd/directdoc.asp?DDFDocuments/u/G/TBTN24/CRI203.DOCX", "https://docs.wto.org/imrd/directdoc.asp?DDFDocuments/u/G/TBTN24/CRI203.DOCX")</f>
        <v>https://docs.wto.org/imrd/directdoc.asp?DDFDocuments/u/G/TBTN24/CRI203.DOCX</v>
      </c>
      <c r="S107" s="6" t="str">
        <f>HYPERLINK("https://docs.wto.org/imrd/directdoc.asp?DDFDocuments/v/G/TBTN24/CRI203.DOCX", "https://docs.wto.org/imrd/directdoc.asp?DDFDocuments/v/G/TBTN24/CRI203.DOCX")</f>
        <v>https://docs.wto.org/imrd/directdoc.asp?DDFDocuments/v/G/TBTN24/CRI203.DOCX</v>
      </c>
    </row>
    <row r="108" spans="1:19" ht="45" x14ac:dyDescent="0.25">
      <c r="A108" s="2" t="s">
        <v>705</v>
      </c>
      <c r="B108" s="8" t="s">
        <v>593</v>
      </c>
      <c r="C108" s="6" t="s">
        <v>253</v>
      </c>
      <c r="D108" s="7">
        <v>45628</v>
      </c>
      <c r="E108" s="9" t="str">
        <f>HYPERLINK("https://eping.wto.org/en/Search?viewData= G/TBT/N/UGA/2049"," G/TBT/N/UGA/2049")</f>
        <v xml:space="preserve"> G/TBT/N/UGA/2049</v>
      </c>
      <c r="F108" s="8" t="s">
        <v>591</v>
      </c>
      <c r="G108" s="8" t="s">
        <v>592</v>
      </c>
      <c r="I108" s="8" t="s">
        <v>574</v>
      </c>
      <c r="J108" s="8" t="s">
        <v>258</v>
      </c>
      <c r="K108" s="8" t="s">
        <v>259</v>
      </c>
      <c r="L108" s="8" t="s">
        <v>185</v>
      </c>
      <c r="M108" s="6"/>
      <c r="N108" s="7">
        <v>45688</v>
      </c>
      <c r="O108" s="6" t="s">
        <v>25</v>
      </c>
      <c r="P108" s="8" t="s">
        <v>594</v>
      </c>
      <c r="Q108" s="6" t="str">
        <f>HYPERLINK("https://docs.wto.org/imrd/directdoc.asp?DDFDocuments/t/G/TBTN24/UGA2049.DOCX", "https://docs.wto.org/imrd/directdoc.asp?DDFDocuments/t/G/TBTN24/UGA2049.DOCX")</f>
        <v>https://docs.wto.org/imrd/directdoc.asp?DDFDocuments/t/G/TBTN24/UGA2049.DOCX</v>
      </c>
      <c r="R108" s="6" t="str">
        <f>HYPERLINK("https://docs.wto.org/imrd/directdoc.asp?DDFDocuments/u/G/TBTN24/UGA2049.DOCX", "https://docs.wto.org/imrd/directdoc.asp?DDFDocuments/u/G/TBTN24/UGA2049.DOCX")</f>
        <v>https://docs.wto.org/imrd/directdoc.asp?DDFDocuments/u/G/TBTN24/UGA2049.DOCX</v>
      </c>
      <c r="S108" s="6" t="str">
        <f>HYPERLINK("https://docs.wto.org/imrd/directdoc.asp?DDFDocuments/v/G/TBTN24/UGA2049.DOCX", "https://docs.wto.org/imrd/directdoc.asp?DDFDocuments/v/G/TBTN24/UGA2049.DOCX")</f>
        <v>https://docs.wto.org/imrd/directdoc.asp?DDFDocuments/v/G/TBTN24/UGA2049.DOCX</v>
      </c>
    </row>
    <row r="109" spans="1:19" ht="225" x14ac:dyDescent="0.25">
      <c r="A109" s="2" t="s">
        <v>692</v>
      </c>
      <c r="B109" s="8" t="s">
        <v>507</v>
      </c>
      <c r="C109" s="6" t="s">
        <v>152</v>
      </c>
      <c r="D109" s="7">
        <v>45628</v>
      </c>
      <c r="E109" s="9" t="str">
        <f>HYPERLINK("https://eping.wto.org/en/Search?viewData= G/TBT/N/USA/2163"," G/TBT/N/USA/2163")</f>
        <v xml:space="preserve"> G/TBT/N/USA/2163</v>
      </c>
      <c r="F109" s="8" t="s">
        <v>595</v>
      </c>
      <c r="G109" s="8" t="s">
        <v>596</v>
      </c>
      <c r="I109" s="8" t="s">
        <v>24</v>
      </c>
      <c r="J109" s="8" t="s">
        <v>156</v>
      </c>
      <c r="K109" s="8" t="s">
        <v>383</v>
      </c>
      <c r="L109" s="8" t="s">
        <v>24</v>
      </c>
      <c r="M109" s="6"/>
      <c r="N109" s="7">
        <v>45656</v>
      </c>
      <c r="O109" s="6" t="s">
        <v>25</v>
      </c>
      <c r="P109" s="8" t="s">
        <v>597</v>
      </c>
      <c r="Q109" s="6" t="str">
        <f>HYPERLINK("https://docs.wto.org/imrd/directdoc.asp?DDFDocuments/t/G/TBTN24/USA2163.DOCX", "https://docs.wto.org/imrd/directdoc.asp?DDFDocuments/t/G/TBTN24/USA2163.DOCX")</f>
        <v>https://docs.wto.org/imrd/directdoc.asp?DDFDocuments/t/G/TBTN24/USA2163.DOCX</v>
      </c>
      <c r="R109" s="6" t="str">
        <f>HYPERLINK("https://docs.wto.org/imrd/directdoc.asp?DDFDocuments/u/G/TBTN24/USA2163.DOCX", "https://docs.wto.org/imrd/directdoc.asp?DDFDocuments/u/G/TBTN24/USA2163.DOCX")</f>
        <v>https://docs.wto.org/imrd/directdoc.asp?DDFDocuments/u/G/TBTN24/USA2163.DOCX</v>
      </c>
      <c r="S109" s="6" t="str">
        <f>HYPERLINK("https://docs.wto.org/imrd/directdoc.asp?DDFDocuments/v/G/TBTN24/USA2163.DOCX", "https://docs.wto.org/imrd/directdoc.asp?DDFDocuments/v/G/TBTN24/USA2163.DOCX")</f>
        <v>https://docs.wto.org/imrd/directdoc.asp?DDFDocuments/v/G/TBTN24/USA2163.DOCX</v>
      </c>
    </row>
    <row r="110" spans="1:19" ht="45" x14ac:dyDescent="0.25">
      <c r="A110" s="2" t="s">
        <v>706</v>
      </c>
      <c r="B110" s="8" t="s">
        <v>600</v>
      </c>
      <c r="C110" s="6" t="s">
        <v>253</v>
      </c>
      <c r="D110" s="7">
        <v>45628</v>
      </c>
      <c r="E110" s="9" t="str">
        <f>HYPERLINK("https://eping.wto.org/en/Search?viewData= G/TBT/N/UGA/2052"," G/TBT/N/UGA/2052")</f>
        <v xml:space="preserve"> G/TBT/N/UGA/2052</v>
      </c>
      <c r="F110" s="8" t="s">
        <v>598</v>
      </c>
      <c r="G110" s="8" t="s">
        <v>599</v>
      </c>
      <c r="I110" s="8" t="s">
        <v>574</v>
      </c>
      <c r="J110" s="8" t="s">
        <v>258</v>
      </c>
      <c r="K110" s="8" t="s">
        <v>259</v>
      </c>
      <c r="L110" s="8" t="s">
        <v>185</v>
      </c>
      <c r="M110" s="6"/>
      <c r="N110" s="7">
        <v>45688</v>
      </c>
      <c r="O110" s="6" t="s">
        <v>25</v>
      </c>
      <c r="P110" s="8" t="s">
        <v>601</v>
      </c>
      <c r="Q110" s="6" t="str">
        <f>HYPERLINK("https://docs.wto.org/imrd/directdoc.asp?DDFDocuments/t/G/TBTN24/UGA2052.DOCX", "https://docs.wto.org/imrd/directdoc.asp?DDFDocuments/t/G/TBTN24/UGA2052.DOCX")</f>
        <v>https://docs.wto.org/imrd/directdoc.asp?DDFDocuments/t/G/TBTN24/UGA2052.DOCX</v>
      </c>
      <c r="R110" s="6" t="str">
        <f>HYPERLINK("https://docs.wto.org/imrd/directdoc.asp?DDFDocuments/u/G/TBTN24/UGA2052.DOCX", "https://docs.wto.org/imrd/directdoc.asp?DDFDocuments/u/G/TBTN24/UGA2052.DOCX")</f>
        <v>https://docs.wto.org/imrd/directdoc.asp?DDFDocuments/u/G/TBTN24/UGA2052.DOCX</v>
      </c>
      <c r="S110" s="6" t="str">
        <f>HYPERLINK("https://docs.wto.org/imrd/directdoc.asp?DDFDocuments/v/G/TBTN24/UGA2052.DOCX", "https://docs.wto.org/imrd/directdoc.asp?DDFDocuments/v/G/TBTN24/UGA2052.DOCX")</f>
        <v>https://docs.wto.org/imrd/directdoc.asp?DDFDocuments/v/G/TBTN24/UGA2052.DOCX</v>
      </c>
    </row>
    <row r="111" spans="1:19" ht="45" x14ac:dyDescent="0.25">
      <c r="A111" s="2" t="s">
        <v>707</v>
      </c>
      <c r="B111" s="8" t="s">
        <v>604</v>
      </c>
      <c r="C111" s="6" t="s">
        <v>253</v>
      </c>
      <c r="D111" s="7">
        <v>45628</v>
      </c>
      <c r="E111" s="9" t="str">
        <f>HYPERLINK("https://eping.wto.org/en/Search?viewData= G/TBT/N/UGA/2050"," G/TBT/N/UGA/2050")</f>
        <v xml:space="preserve"> G/TBT/N/UGA/2050</v>
      </c>
      <c r="F111" s="8" t="s">
        <v>602</v>
      </c>
      <c r="G111" s="8" t="s">
        <v>603</v>
      </c>
      <c r="I111" s="8" t="s">
        <v>605</v>
      </c>
      <c r="J111" s="8" t="s">
        <v>258</v>
      </c>
      <c r="K111" s="8" t="s">
        <v>259</v>
      </c>
      <c r="L111" s="8" t="s">
        <v>185</v>
      </c>
      <c r="M111" s="6"/>
      <c r="N111" s="7">
        <v>45688</v>
      </c>
      <c r="O111" s="6" t="s">
        <v>25</v>
      </c>
      <c r="P111" s="8" t="s">
        <v>606</v>
      </c>
      <c r="Q111" s="6" t="str">
        <f>HYPERLINK("https://docs.wto.org/imrd/directdoc.asp?DDFDocuments/t/G/TBTN24/UGA2050.DOCX", "https://docs.wto.org/imrd/directdoc.asp?DDFDocuments/t/G/TBTN24/UGA2050.DOCX")</f>
        <v>https://docs.wto.org/imrd/directdoc.asp?DDFDocuments/t/G/TBTN24/UGA2050.DOCX</v>
      </c>
      <c r="R111" s="6" t="str">
        <f>HYPERLINK("https://docs.wto.org/imrd/directdoc.asp?DDFDocuments/u/G/TBTN24/UGA2050.DOCX", "https://docs.wto.org/imrd/directdoc.asp?DDFDocuments/u/G/TBTN24/UGA2050.DOCX")</f>
        <v>https://docs.wto.org/imrd/directdoc.asp?DDFDocuments/u/G/TBTN24/UGA2050.DOCX</v>
      </c>
      <c r="S111" s="6" t="str">
        <f>HYPERLINK("https://docs.wto.org/imrd/directdoc.asp?DDFDocuments/v/G/TBTN24/UGA2050.DOCX", "https://docs.wto.org/imrd/directdoc.asp?DDFDocuments/v/G/TBTN24/UGA2050.DOCX")</f>
        <v>https://docs.wto.org/imrd/directdoc.asp?DDFDocuments/v/G/TBTN24/UGA2050.DOCX</v>
      </c>
    </row>
    <row r="112" spans="1:19" ht="60" x14ac:dyDescent="0.25">
      <c r="A112" s="2" t="s">
        <v>687</v>
      </c>
      <c r="B112" s="8" t="s">
        <v>482</v>
      </c>
      <c r="C112" s="6" t="s">
        <v>479</v>
      </c>
      <c r="D112" s="7">
        <v>45628</v>
      </c>
      <c r="E112" s="9" t="str">
        <f>HYPERLINK("https://eping.wto.org/en/Search?viewData= G/TBT/N/EU/1099"," G/TBT/N/EU/1099")</f>
        <v xml:space="preserve"> G/TBT/N/EU/1099</v>
      </c>
      <c r="F112" s="8" t="s">
        <v>607</v>
      </c>
      <c r="G112" s="8" t="s">
        <v>608</v>
      </c>
      <c r="I112" s="8" t="s">
        <v>24</v>
      </c>
      <c r="J112" s="8" t="s">
        <v>483</v>
      </c>
      <c r="K112" s="8" t="s">
        <v>45</v>
      </c>
      <c r="L112" s="8" t="s">
        <v>24</v>
      </c>
      <c r="M112" s="6"/>
      <c r="N112" s="7">
        <v>45688</v>
      </c>
      <c r="O112" s="6" t="s">
        <v>25</v>
      </c>
      <c r="P112" s="8" t="s">
        <v>609</v>
      </c>
      <c r="Q112" s="6" t="str">
        <f>HYPERLINK("https://docs.wto.org/imrd/directdoc.asp?DDFDocuments/t/G/TBTN24/EU1099.DOCX", "https://docs.wto.org/imrd/directdoc.asp?DDFDocuments/t/G/TBTN24/EU1099.DOCX")</f>
        <v>https://docs.wto.org/imrd/directdoc.asp?DDFDocuments/t/G/TBTN24/EU1099.DOCX</v>
      </c>
      <c r="R112" s="6" t="str">
        <f>HYPERLINK("https://docs.wto.org/imrd/directdoc.asp?DDFDocuments/u/G/TBTN24/EU1099.DOCX", "https://docs.wto.org/imrd/directdoc.asp?DDFDocuments/u/G/TBTN24/EU1099.DOCX")</f>
        <v>https://docs.wto.org/imrd/directdoc.asp?DDFDocuments/u/G/TBTN24/EU1099.DOCX</v>
      </c>
      <c r="S112" s="6" t="str">
        <f>HYPERLINK("https://docs.wto.org/imrd/directdoc.asp?DDFDocuments/v/G/TBTN24/EU1099.DOCX", "https://docs.wto.org/imrd/directdoc.asp?DDFDocuments/v/G/TBTN24/EU1099.DOCX")</f>
        <v>https://docs.wto.org/imrd/directdoc.asp?DDFDocuments/v/G/TBTN24/EU1099.DOCX</v>
      </c>
    </row>
    <row r="113" spans="1:19" ht="75" x14ac:dyDescent="0.25">
      <c r="A113" s="2" t="s">
        <v>708</v>
      </c>
      <c r="B113" s="8" t="s">
        <v>612</v>
      </c>
      <c r="C113" s="6" t="s">
        <v>253</v>
      </c>
      <c r="D113" s="7">
        <v>45628</v>
      </c>
      <c r="E113" s="9" t="str">
        <f>HYPERLINK("https://eping.wto.org/en/Search?viewData= G/TBT/N/UGA/2053"," G/TBT/N/UGA/2053")</f>
        <v xml:space="preserve"> G/TBT/N/UGA/2053</v>
      </c>
      <c r="F113" s="8" t="s">
        <v>610</v>
      </c>
      <c r="G113" s="8" t="s">
        <v>611</v>
      </c>
      <c r="I113" s="8" t="s">
        <v>613</v>
      </c>
      <c r="J113" s="8" t="s">
        <v>258</v>
      </c>
      <c r="K113" s="8" t="s">
        <v>259</v>
      </c>
      <c r="L113" s="8" t="s">
        <v>185</v>
      </c>
      <c r="M113" s="6"/>
      <c r="N113" s="7">
        <v>45688</v>
      </c>
      <c r="O113" s="6" t="s">
        <v>25</v>
      </c>
      <c r="P113" s="8" t="s">
        <v>614</v>
      </c>
      <c r="Q113" s="6" t="str">
        <f>HYPERLINK("https://docs.wto.org/imrd/directdoc.asp?DDFDocuments/t/G/TBTN24/UGA2053.DOCX", "https://docs.wto.org/imrd/directdoc.asp?DDFDocuments/t/G/TBTN24/UGA2053.DOCX")</f>
        <v>https://docs.wto.org/imrd/directdoc.asp?DDFDocuments/t/G/TBTN24/UGA2053.DOCX</v>
      </c>
      <c r="R113" s="6" t="str">
        <f>HYPERLINK("https://docs.wto.org/imrd/directdoc.asp?DDFDocuments/u/G/TBTN24/UGA2053.DOCX", "https://docs.wto.org/imrd/directdoc.asp?DDFDocuments/u/G/TBTN24/UGA2053.DOCX")</f>
        <v>https://docs.wto.org/imrd/directdoc.asp?DDFDocuments/u/G/TBTN24/UGA2053.DOCX</v>
      </c>
      <c r="S113" s="6" t="str">
        <f>HYPERLINK("https://docs.wto.org/imrd/directdoc.asp?DDFDocuments/v/G/TBTN24/UGA2053.DOCX", "https://docs.wto.org/imrd/directdoc.asp?DDFDocuments/v/G/TBTN24/UGA2053.DOCX")</f>
        <v>https://docs.wto.org/imrd/directdoc.asp?DDFDocuments/v/G/TBTN24/UGA2053.DOCX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2025-01-06T10:05:52Z</dcterms:created>
  <dcterms:modified xsi:type="dcterms:W3CDTF">2025-01-06T10:57:00Z</dcterms:modified>
</cp:coreProperties>
</file>