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5\"/>
    </mc:Choice>
  </mc:AlternateContent>
  <xr:revisionPtr revIDLastSave="0" documentId="13_ncr:1_{D090DD2A-8A93-48A9-9093-D0E33DD9D4F8}"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1" i="1" l="1"/>
  <c r="Q151" i="1"/>
  <c r="P151" i="1"/>
  <c r="D151" i="1"/>
  <c r="R150" i="1"/>
  <c r="Q150" i="1"/>
  <c r="P150" i="1"/>
  <c r="D150" i="1"/>
  <c r="R149" i="1"/>
  <c r="Q149" i="1"/>
  <c r="P149" i="1"/>
  <c r="D149" i="1"/>
  <c r="R148" i="1"/>
  <c r="Q148" i="1"/>
  <c r="P148" i="1"/>
  <c r="D148" i="1"/>
  <c r="R147" i="1"/>
  <c r="Q147" i="1"/>
  <c r="P147" i="1"/>
  <c r="D147" i="1"/>
  <c r="R146" i="1"/>
  <c r="Q146" i="1"/>
  <c r="P146" i="1"/>
  <c r="D146" i="1"/>
  <c r="R145" i="1"/>
  <c r="Q145" i="1"/>
  <c r="P145" i="1"/>
  <c r="D145" i="1"/>
  <c r="R144" i="1"/>
  <c r="Q144" i="1"/>
  <c r="P144" i="1"/>
  <c r="D144" i="1"/>
  <c r="R143" i="1"/>
  <c r="Q143" i="1"/>
  <c r="P143" i="1"/>
  <c r="D143" i="1"/>
  <c r="R142" i="1"/>
  <c r="Q142" i="1"/>
  <c r="P142" i="1"/>
  <c r="D142" i="1"/>
  <c r="R141" i="1"/>
  <c r="Q141" i="1"/>
  <c r="P141" i="1"/>
  <c r="D141" i="1"/>
  <c r="R140" i="1"/>
  <c r="Q140" i="1"/>
  <c r="P140" i="1"/>
  <c r="D140" i="1"/>
  <c r="R139" i="1"/>
  <c r="Q139" i="1"/>
  <c r="P139" i="1"/>
  <c r="D139" i="1"/>
  <c r="R138" i="1"/>
  <c r="Q138" i="1"/>
  <c r="P138" i="1"/>
  <c r="D138" i="1"/>
  <c r="R137" i="1"/>
  <c r="Q137" i="1"/>
  <c r="P137" i="1"/>
  <c r="D137" i="1"/>
  <c r="R136" i="1"/>
  <c r="Q136" i="1"/>
  <c r="P136" i="1"/>
  <c r="D136" i="1"/>
  <c r="R135" i="1"/>
  <c r="Q135" i="1"/>
  <c r="P135" i="1"/>
  <c r="D135" i="1"/>
  <c r="R134" i="1"/>
  <c r="Q134" i="1"/>
  <c r="P134" i="1"/>
  <c r="D134" i="1"/>
  <c r="R133" i="1"/>
  <c r="Q133" i="1"/>
  <c r="P133" i="1"/>
  <c r="D133" i="1"/>
  <c r="R132" i="1"/>
  <c r="Q132" i="1"/>
  <c r="P132" i="1"/>
  <c r="D132" i="1"/>
  <c r="R131" i="1"/>
  <c r="Q131" i="1"/>
  <c r="P131" i="1"/>
  <c r="D131" i="1"/>
  <c r="R130" i="1"/>
  <c r="Q130" i="1"/>
  <c r="P130" i="1"/>
  <c r="D130" i="1"/>
  <c r="R129" i="1"/>
  <c r="Q129" i="1"/>
  <c r="P129" i="1"/>
  <c r="D129" i="1"/>
  <c r="R128" i="1"/>
  <c r="Q128" i="1"/>
  <c r="P128" i="1"/>
  <c r="D128" i="1"/>
  <c r="R127" i="1"/>
  <c r="Q127" i="1"/>
  <c r="P127" i="1"/>
  <c r="D127" i="1"/>
  <c r="R126" i="1"/>
  <c r="Q126" i="1"/>
  <c r="P126" i="1"/>
  <c r="D126" i="1"/>
  <c r="R125" i="1"/>
  <c r="Q125" i="1"/>
  <c r="P125" i="1"/>
  <c r="D125" i="1"/>
  <c r="R124" i="1"/>
  <c r="Q124" i="1"/>
  <c r="P124" i="1"/>
  <c r="D124" i="1"/>
  <c r="R123" i="1"/>
  <c r="Q123" i="1"/>
  <c r="P123" i="1"/>
  <c r="D123" i="1"/>
  <c r="R122" i="1"/>
  <c r="Q122" i="1"/>
  <c r="P122" i="1"/>
  <c r="D122" i="1"/>
  <c r="R121" i="1"/>
  <c r="Q121" i="1"/>
  <c r="P121" i="1"/>
  <c r="D121" i="1"/>
  <c r="R120" i="1"/>
  <c r="Q120" i="1"/>
  <c r="P120" i="1"/>
  <c r="D120" i="1"/>
  <c r="R119" i="1"/>
  <c r="Q119" i="1"/>
  <c r="P119" i="1"/>
  <c r="D119" i="1"/>
  <c r="R118" i="1"/>
  <c r="Q118" i="1"/>
  <c r="P118" i="1"/>
  <c r="D118" i="1"/>
  <c r="R117" i="1"/>
  <c r="Q117" i="1"/>
  <c r="P117" i="1"/>
  <c r="D117" i="1"/>
  <c r="R116" i="1"/>
  <c r="Q116" i="1"/>
  <c r="P116" i="1"/>
  <c r="D116" i="1"/>
  <c r="R115" i="1"/>
  <c r="Q115" i="1"/>
  <c r="P115" i="1"/>
  <c r="D115" i="1"/>
  <c r="R114" i="1"/>
  <c r="Q114" i="1"/>
  <c r="P114" i="1"/>
  <c r="D114" i="1"/>
  <c r="R113" i="1"/>
  <c r="Q113" i="1"/>
  <c r="P113" i="1"/>
  <c r="D113" i="1"/>
  <c r="R112" i="1"/>
  <c r="Q112" i="1"/>
  <c r="P112" i="1"/>
  <c r="D112" i="1"/>
  <c r="R111" i="1"/>
  <c r="Q111" i="1"/>
  <c r="P111" i="1"/>
  <c r="D111" i="1"/>
  <c r="R110" i="1"/>
  <c r="Q110" i="1"/>
  <c r="P110" i="1"/>
  <c r="D110" i="1"/>
  <c r="R109" i="1"/>
  <c r="Q109" i="1"/>
  <c r="P109" i="1"/>
  <c r="D109" i="1"/>
  <c r="R108" i="1"/>
  <c r="Q108" i="1"/>
  <c r="P108" i="1"/>
  <c r="D108" i="1"/>
  <c r="R107" i="1"/>
  <c r="Q107" i="1"/>
  <c r="P107" i="1"/>
  <c r="D107" i="1"/>
  <c r="R106" i="1"/>
  <c r="Q106" i="1"/>
  <c r="P106" i="1"/>
  <c r="D106" i="1"/>
  <c r="R105" i="1"/>
  <c r="Q105" i="1"/>
  <c r="P105" i="1"/>
  <c r="D105" i="1"/>
  <c r="R104" i="1"/>
  <c r="Q104" i="1"/>
  <c r="P104" i="1"/>
  <c r="D104" i="1"/>
  <c r="R103" i="1"/>
  <c r="Q103" i="1"/>
  <c r="P103" i="1"/>
  <c r="D103" i="1"/>
  <c r="R102" i="1"/>
  <c r="Q102" i="1"/>
  <c r="P102" i="1"/>
  <c r="D102" i="1"/>
  <c r="R101" i="1"/>
  <c r="Q101" i="1"/>
  <c r="P101" i="1"/>
  <c r="D101" i="1"/>
  <c r="R100" i="1"/>
  <c r="Q100" i="1"/>
  <c r="P100" i="1"/>
  <c r="D100" i="1"/>
  <c r="R99" i="1"/>
  <c r="Q99" i="1"/>
  <c r="P99" i="1"/>
  <c r="D99" i="1"/>
  <c r="R98" i="1"/>
  <c r="Q98" i="1"/>
  <c r="P98" i="1"/>
  <c r="D98" i="1"/>
  <c r="R97" i="1"/>
  <c r="Q97" i="1"/>
  <c r="P97" i="1"/>
  <c r="D97" i="1"/>
  <c r="R96" i="1"/>
  <c r="Q96" i="1"/>
  <c r="P96" i="1"/>
  <c r="D96" i="1"/>
  <c r="R95" i="1"/>
  <c r="Q95" i="1"/>
  <c r="P95" i="1"/>
  <c r="D95" i="1"/>
  <c r="R94" i="1"/>
  <c r="Q94" i="1"/>
  <c r="P94" i="1"/>
  <c r="D94" i="1"/>
  <c r="R93" i="1"/>
  <c r="Q93" i="1"/>
  <c r="P93" i="1"/>
  <c r="D93" i="1"/>
  <c r="R92" i="1"/>
  <c r="Q92" i="1"/>
  <c r="P92" i="1"/>
  <c r="D92" i="1"/>
  <c r="R91" i="1"/>
  <c r="Q91" i="1"/>
  <c r="P91" i="1"/>
  <c r="D91" i="1"/>
  <c r="R90" i="1"/>
  <c r="Q90" i="1"/>
  <c r="P90" i="1"/>
  <c r="D90" i="1"/>
  <c r="R89" i="1"/>
  <c r="Q89" i="1"/>
  <c r="P89" i="1"/>
  <c r="D89" i="1"/>
  <c r="R88" i="1"/>
  <c r="Q88" i="1"/>
  <c r="P88" i="1"/>
  <c r="D88" i="1"/>
  <c r="R87" i="1"/>
  <c r="Q87" i="1"/>
  <c r="P87" i="1"/>
  <c r="D87" i="1"/>
  <c r="R86" i="1"/>
  <c r="Q86" i="1"/>
  <c r="P86" i="1"/>
  <c r="D86" i="1"/>
  <c r="R85" i="1"/>
  <c r="Q85" i="1"/>
  <c r="P85" i="1"/>
  <c r="D85" i="1"/>
  <c r="R84" i="1"/>
  <c r="Q84" i="1"/>
  <c r="P84" i="1"/>
  <c r="D84" i="1"/>
  <c r="R83" i="1"/>
  <c r="Q83" i="1"/>
  <c r="P83" i="1"/>
  <c r="D83" i="1"/>
  <c r="R82" i="1"/>
  <c r="Q82" i="1"/>
  <c r="P82" i="1"/>
  <c r="D82" i="1"/>
  <c r="R81" i="1"/>
  <c r="Q81" i="1"/>
  <c r="P81" i="1"/>
  <c r="D81" i="1"/>
  <c r="R80" i="1"/>
  <c r="Q80" i="1"/>
  <c r="P80" i="1"/>
  <c r="D80" i="1"/>
  <c r="R79" i="1"/>
  <c r="Q79" i="1"/>
  <c r="P79" i="1"/>
  <c r="D79" i="1"/>
  <c r="R78" i="1"/>
  <c r="Q78" i="1"/>
  <c r="P78" i="1"/>
  <c r="D78" i="1"/>
  <c r="R77" i="1"/>
  <c r="Q77" i="1"/>
  <c r="P77" i="1"/>
  <c r="D77" i="1"/>
  <c r="R76" i="1"/>
  <c r="Q76" i="1"/>
  <c r="P76" i="1"/>
  <c r="D76" i="1"/>
  <c r="R75" i="1"/>
  <c r="Q75" i="1"/>
  <c r="P75" i="1"/>
  <c r="D75" i="1"/>
  <c r="R74" i="1"/>
  <c r="Q74" i="1"/>
  <c r="P74" i="1"/>
  <c r="D74" i="1"/>
  <c r="R73" i="1"/>
  <c r="Q73" i="1"/>
  <c r="P73" i="1"/>
  <c r="D73" i="1"/>
  <c r="R72" i="1"/>
  <c r="Q72" i="1"/>
  <c r="P72" i="1"/>
  <c r="D72" i="1"/>
  <c r="R71" i="1"/>
  <c r="Q71" i="1"/>
  <c r="P71" i="1"/>
  <c r="D71" i="1"/>
  <c r="R70" i="1"/>
  <c r="Q70" i="1"/>
  <c r="P70" i="1"/>
  <c r="D70" i="1"/>
  <c r="R69" i="1"/>
  <c r="Q69" i="1"/>
  <c r="P69" i="1"/>
  <c r="D69" i="1"/>
  <c r="R68" i="1"/>
  <c r="Q68" i="1"/>
  <c r="P68" i="1"/>
  <c r="D68" i="1"/>
  <c r="R67" i="1"/>
  <c r="Q67" i="1"/>
  <c r="P67" i="1"/>
  <c r="D67" i="1"/>
  <c r="R66" i="1"/>
  <c r="Q66" i="1"/>
  <c r="P66" i="1"/>
  <c r="D66" i="1"/>
  <c r="R65" i="1"/>
  <c r="Q65" i="1"/>
  <c r="P65" i="1"/>
  <c r="D65" i="1"/>
  <c r="R64" i="1"/>
  <c r="Q64" i="1"/>
  <c r="P64" i="1"/>
  <c r="D64" i="1"/>
  <c r="R63" i="1"/>
  <c r="Q63" i="1"/>
  <c r="P63" i="1"/>
  <c r="D63" i="1"/>
  <c r="R62" i="1"/>
  <c r="Q62" i="1"/>
  <c r="P62" i="1"/>
  <c r="D62" i="1"/>
  <c r="R61" i="1"/>
  <c r="Q61" i="1"/>
  <c r="P61" i="1"/>
  <c r="D61" i="1"/>
  <c r="R60" i="1"/>
  <c r="Q60" i="1"/>
  <c r="P60" i="1"/>
  <c r="D60" i="1"/>
  <c r="R59" i="1"/>
  <c r="Q59" i="1"/>
  <c r="P59" i="1"/>
  <c r="D59" i="1"/>
  <c r="R58" i="1"/>
  <c r="Q58" i="1"/>
  <c r="P58" i="1"/>
  <c r="D58" i="1"/>
  <c r="R57" i="1"/>
  <c r="Q57" i="1"/>
  <c r="P57" i="1"/>
  <c r="D57" i="1"/>
  <c r="R56" i="1"/>
  <c r="Q56" i="1"/>
  <c r="P56" i="1"/>
  <c r="D56" i="1"/>
  <c r="R55" i="1"/>
  <c r="Q55" i="1"/>
  <c r="P55" i="1"/>
  <c r="D55" i="1"/>
  <c r="R54" i="1"/>
  <c r="Q54" i="1"/>
  <c r="P54" i="1"/>
  <c r="D54" i="1"/>
  <c r="R53" i="1"/>
  <c r="Q53" i="1"/>
  <c r="P53" i="1"/>
  <c r="D53" i="1"/>
  <c r="R52" i="1"/>
  <c r="Q52" i="1"/>
  <c r="P52" i="1"/>
  <c r="D52" i="1"/>
  <c r="R51" i="1"/>
  <c r="Q51" i="1"/>
  <c r="P51" i="1"/>
  <c r="D51" i="1"/>
  <c r="R50" i="1"/>
  <c r="Q50" i="1"/>
  <c r="P50" i="1"/>
  <c r="D50" i="1"/>
  <c r="R49" i="1"/>
  <c r="Q49" i="1"/>
  <c r="P49" i="1"/>
  <c r="D49" i="1"/>
  <c r="R48" i="1"/>
  <c r="Q48" i="1"/>
  <c r="P48" i="1"/>
  <c r="D48" i="1"/>
  <c r="R47" i="1"/>
  <c r="Q47" i="1"/>
  <c r="P47" i="1"/>
  <c r="D47" i="1"/>
  <c r="R46" i="1"/>
  <c r="Q46" i="1"/>
  <c r="P46" i="1"/>
  <c r="D46" i="1"/>
  <c r="R45" i="1"/>
  <c r="Q45" i="1"/>
  <c r="P45" i="1"/>
  <c r="D45" i="1"/>
  <c r="R44" i="1"/>
  <c r="Q44" i="1"/>
  <c r="P44" i="1"/>
  <c r="D44" i="1"/>
  <c r="R43" i="1"/>
  <c r="Q43" i="1"/>
  <c r="P43" i="1"/>
  <c r="D43" i="1"/>
  <c r="R42" i="1"/>
  <c r="Q42" i="1"/>
  <c r="P42" i="1"/>
  <c r="D42" i="1"/>
  <c r="R41" i="1"/>
  <c r="Q41" i="1"/>
  <c r="P41" i="1"/>
  <c r="D41" i="1"/>
  <c r="R40" i="1"/>
  <c r="Q40" i="1"/>
  <c r="P40" i="1"/>
  <c r="D40" i="1"/>
  <c r="R39" i="1"/>
  <c r="Q39" i="1"/>
  <c r="P39" i="1"/>
  <c r="D39" i="1"/>
  <c r="R38" i="1"/>
  <c r="Q38" i="1"/>
  <c r="P38" i="1"/>
  <c r="D38" i="1"/>
  <c r="R37" i="1"/>
  <c r="Q37" i="1"/>
  <c r="P37" i="1"/>
  <c r="D37" i="1"/>
  <c r="R36" i="1"/>
  <c r="Q36" i="1"/>
  <c r="P36" i="1"/>
  <c r="D36" i="1"/>
  <c r="R35" i="1"/>
  <c r="Q35" i="1"/>
  <c r="P35" i="1"/>
  <c r="D35" i="1"/>
  <c r="R34" i="1"/>
  <c r="Q34" i="1"/>
  <c r="P34" i="1"/>
  <c r="D34" i="1"/>
  <c r="R33" i="1"/>
  <c r="Q33" i="1"/>
  <c r="P33" i="1"/>
  <c r="D33" i="1"/>
  <c r="R32" i="1"/>
  <c r="Q32" i="1"/>
  <c r="P32" i="1"/>
  <c r="D32" i="1"/>
  <c r="R31" i="1"/>
  <c r="Q31" i="1"/>
  <c r="P31" i="1"/>
  <c r="D31" i="1"/>
  <c r="R30" i="1"/>
  <c r="Q30" i="1"/>
  <c r="P30" i="1"/>
  <c r="D30" i="1"/>
  <c r="R29" i="1"/>
  <c r="Q29" i="1"/>
  <c r="P29" i="1"/>
  <c r="D29" i="1"/>
  <c r="R28" i="1"/>
  <c r="Q28" i="1"/>
  <c r="P28" i="1"/>
  <c r="D28" i="1"/>
  <c r="R27" i="1"/>
  <c r="Q27" i="1"/>
  <c r="P27" i="1"/>
  <c r="D27" i="1"/>
  <c r="R26" i="1"/>
  <c r="Q26" i="1"/>
  <c r="P26" i="1"/>
  <c r="D26" i="1"/>
  <c r="R25" i="1"/>
  <c r="Q25" i="1"/>
  <c r="P25" i="1"/>
  <c r="D25" i="1"/>
  <c r="R24" i="1"/>
  <c r="Q24" i="1"/>
  <c r="P24" i="1"/>
  <c r="D24" i="1"/>
  <c r="R23" i="1"/>
  <c r="Q23" i="1"/>
  <c r="P23" i="1"/>
  <c r="D23" i="1"/>
  <c r="R22" i="1"/>
  <c r="Q22" i="1"/>
  <c r="P22" i="1"/>
  <c r="D22" i="1"/>
  <c r="R21" i="1"/>
  <c r="Q21" i="1"/>
  <c r="P21" i="1"/>
  <c r="D21" i="1"/>
  <c r="R20" i="1"/>
  <c r="Q20" i="1"/>
  <c r="P20" i="1"/>
  <c r="D20" i="1"/>
  <c r="R19" i="1"/>
  <c r="Q19" i="1"/>
  <c r="P19" i="1"/>
  <c r="D19" i="1"/>
  <c r="R18" i="1"/>
  <c r="Q18" i="1"/>
  <c r="P18" i="1"/>
  <c r="D18" i="1"/>
  <c r="R17" i="1"/>
  <c r="Q17" i="1"/>
  <c r="P17" i="1"/>
  <c r="D17" i="1"/>
  <c r="R16" i="1"/>
  <c r="Q16" i="1"/>
  <c r="P16" i="1"/>
  <c r="D16" i="1"/>
  <c r="R15" i="1"/>
  <c r="Q15" i="1"/>
  <c r="P15" i="1"/>
  <c r="D15" i="1"/>
  <c r="R14" i="1"/>
  <c r="Q14" i="1"/>
  <c r="P14" i="1"/>
  <c r="D14" i="1"/>
  <c r="R13" i="1"/>
  <c r="Q13" i="1"/>
  <c r="P13" i="1"/>
  <c r="D13" i="1"/>
  <c r="R12" i="1"/>
  <c r="Q12" i="1"/>
  <c r="P12" i="1"/>
  <c r="D12" i="1"/>
  <c r="R11" i="1"/>
  <c r="Q11" i="1"/>
  <c r="P11" i="1"/>
  <c r="D11" i="1"/>
  <c r="R10" i="1"/>
  <c r="Q10" i="1"/>
  <c r="P10" i="1"/>
  <c r="D10" i="1"/>
  <c r="R9" i="1"/>
  <c r="Q9" i="1"/>
  <c r="P9" i="1"/>
  <c r="D9" i="1"/>
  <c r="R8" i="1"/>
  <c r="Q8" i="1"/>
  <c r="P8" i="1"/>
  <c r="D8" i="1"/>
  <c r="R7" i="1"/>
  <c r="Q7" i="1"/>
  <c r="P7" i="1"/>
  <c r="D7" i="1"/>
  <c r="R6" i="1"/>
  <c r="Q6" i="1"/>
  <c r="P6" i="1"/>
  <c r="D6" i="1"/>
  <c r="R5" i="1"/>
  <c r="Q5" i="1"/>
  <c r="P5" i="1"/>
  <c r="D5" i="1"/>
  <c r="R4" i="1"/>
  <c r="Q4" i="1"/>
  <c r="D4" i="1"/>
  <c r="R3" i="1"/>
  <c r="Q3" i="1"/>
  <c r="P3" i="1"/>
  <c r="D3" i="1"/>
  <c r="R2" i="1"/>
  <c r="Q2" i="1"/>
  <c r="P2" i="1"/>
  <c r="D2" i="1"/>
</calcChain>
</file>

<file path=xl/sharedStrings.xml><?xml version="1.0" encoding="utf-8"?>
<sst xmlns="http://schemas.openxmlformats.org/spreadsheetml/2006/main" count="1656" uniqueCount="750">
  <si>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</si>
  <si>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</si>
  <si>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</si>
  <si>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</si>
  <si>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</si>
  <si>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</si>
  <si>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</si>
  <si>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</si>
  <si>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</si>
  <si>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</si>
  <si>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</si>
  <si>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</si>
  <si>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</si>
  <si>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</si>
  <si>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</si>
  <si>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</si>
  <si>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</si>
  <si>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China</t>
  </si>
  <si>
    <t>Regulations on the Supervision and Administration of Drug Production for Export</t>
  </si>
  <si>
    <t>The purpose of the "Regulations on the Supervision and Administration of Drug Production for Export" is to regulate the drug manufacturing activities of Chinese manufacturers exporting drugs to other countries or regions, and to require the implementation of GMP. It mainly includes  the following contents: general provisions, basic requirements, entrusted manufacturing for export, export drug archives, export certification documents (general requirements for export certification documents, Certificate of a Pharmaceutical product, Written confirmation for active substances exported to EU), supervision and management, and supplementary provisions. </t>
  </si>
  <si>
    <t>drug (HS code(s): 30); (ICS code(s): 11.120.10)</t>
  </si>
  <si>
    <t>30 - PHARMACEUTICAL PRODUCTS</t>
  </si>
  <si>
    <t>11.120.10 - Medicaments</t>
  </si>
  <si>
    <t>Protection of human health or safety (TBT)</t>
  </si>
  <si>
    <t>Human health</t>
  </si>
  <si>
    <t>Regular notification</t>
  </si>
  <si>
    <r>
      <rPr>
        <sz val="11"/>
        <rFont val="Calibri"/>
      </rPr>
      <t>https://members.wto.org/crnattachments/2025/TBT/CHN/25_01711_00_x.pdf</t>
    </r>
  </si>
  <si>
    <t>National Standard of the P.R.C., Protecting clothing—Protection against mechanical risks</t>
  </si>
  <si>
    <t>This document specifies the performance classification, technical requirements, test equipment, test methods, marking, packaging，storage, and the information to be provided by the manufacturer for protecting clothing against mechanical risks._x000D_
This document applies to protective aprons, trousers and vests used with hand-held knives, as well as clothing that provides similar protection to body parts for accident prevention.</t>
  </si>
  <si>
    <t>protecting clothing against mechanical risks(HS code(s): 621710); (ICS code(s): 13.340.10)</t>
  </si>
  <si>
    <t>621710 - Made-up clothing accessories, of all types of textile materials, n.e.s. (excl. knitted or crocheted)</t>
  </si>
  <si>
    <t>13.340.10 - Protective clothing</t>
  </si>
  <si>
    <t/>
  </si>
  <si>
    <r>
      <rPr>
        <sz val="11"/>
        <rFont val="Calibri"/>
      </rPr>
      <t>https://members.wto.org/crnattachments/2025/TBT/CHN/25_01714_00_x.pdf</t>
    </r>
  </si>
  <si>
    <t>Chile</t>
  </si>
  <si>
    <t>Modifica el Decreto Supremo N° 160, de 2008, del Ministerio de Economía, Fomento y Reconstrucción, que aprueba el reglamento de seguridad para las instalaciones y operaciones de producción y refinación, transporte, almacenamiento, distribución y abastecimiento de combustibles líquidos.</t>
  </si>
  <si>
    <t>Esta modificación reglamentaria tiene por objeto actualizar la normativa vigente sobre el diseño y construcción de tanques de almacenamiento de combustibles líquidos con el propósito de que la industria energética disponga de alternativas que permitan garantizar mayor seguridad, eficiencia y sostenibilidad en la operación.</t>
  </si>
  <si>
    <t>Infraestructura habilitante, en particular, instalaciones de producción, refinación, transporte, almacenamiento, distribución y almacenamiento de combustibles líquidos derivados del petróleo y biocombustibles.</t>
  </si>
  <si>
    <t>75.200 - Petroleum products and natural gas handling equipment</t>
  </si>
  <si>
    <t>Protection of human health or safety (TBT); Cost saving and productivity enhancement (TBT); Protection of the environment (TBT)</t>
  </si>
  <si>
    <r>
      <rPr>
        <sz val="11"/>
        <rFont val="Calibri"/>
      </rPr>
      <t>https://members.wto.org/crnattachments/2025/TBT/CHL/25_01702_00_s.pdf</t>
    </r>
  </si>
  <si>
    <t>National Standard of the P.R.C., Fixed water supply equipment used for fire-protection —Part 3: Pressure boosting and stabilizing type water supply equipment used for fire-protection</t>
  </si>
  <si>
    <t>This document specifies the basic parameters, equipment composition and common components, appearance and identification, control functions, smart and IOT functions, water supply capacity, continuous operation, sealing performance, water pressure strength, and operating noise requirements, as well as  the requirements for key components of pressure stabilized type water supply equipment and pressure boosting type water supply equipment used for fire-protection. It also provides methods for classification and model compilation, as well as the corresponding test methods.This document applies to the design, manufacture, and inspection of pressure stabilized type water supply equipment and pressure boosting type water supply equipment used for fire-protection.</t>
  </si>
  <si>
    <t>pressure stabilized type water supply equipment used for fire-protection, pressure boosting type water supply equipment used for fire-protection(HS code(s): 841410); (ICS code(s): 13.220.10)</t>
  </si>
  <si>
    <t>841410 - Vacuum pumps</t>
  </si>
  <si>
    <t>13.220.10 - Fire-fighting</t>
  </si>
  <si>
    <t>Protection of human health or safety (TBT); Quality requirements (TBT)</t>
  </si>
  <si>
    <r>
      <rPr>
        <sz val="11"/>
        <rFont val="Calibri"/>
      </rPr>
      <t>https://members.wto.org/crnattachments/2025/TBT/CHN/25_01723_00_x.pdf</t>
    </r>
  </si>
  <si>
    <t>National Standard of the P.R.C., Protective clothing—Chemical protective clothing </t>
  </si>
  <si>
    <t>This document specifies the classification and coding, technical requirements, test methods, marking and packaging of chemical protective clothing._x000D_
This document applies to chemical protective clothing used in workplace operations and emergency rescue.</t>
  </si>
  <si>
    <t>chemical protective clothing(HS code(s): 621710); (ICS code(s): 13.340.10)</t>
  </si>
  <si>
    <r>
      <rPr>
        <sz val="11"/>
        <rFont val="Calibri"/>
      </rPr>
      <t>https://members.wto.org/crnattachments/2025/TBT/CHN/25_01713_00_x.pdf</t>
    </r>
  </si>
  <si>
    <t>National Standard of the P.R.C., Protective clothing—Ensembles and garments for protection against cold</t>
  </si>
  <si>
    <t>This document specifies the technical requirements, test methods, marking, and information provided by the manufacturer of ensembles and garments for protection against cold._x000D_
This document applies to cold weather protective clothing used in cold environments.</t>
  </si>
  <si>
    <t>ensembles and garments for protection against cold(HS code(s): 621710); (ICS code(s): 13.340.10)</t>
  </si>
  <si>
    <r>
      <rPr>
        <sz val="11"/>
        <rFont val="Calibri"/>
      </rPr>
      <t>https://members.wto.org/crnattachments/2025/TBT/CHN/25_01718_00_x.pdf</t>
    </r>
  </si>
  <si>
    <t>National Standard of the P.R.C., Protective clothing—Repellent shield clothing</t>
  </si>
  <si>
    <t>This document specifies the technical requirements, test methods, marking, information to be provided by the manufacturer, and packaging for insect repellent shield clothing._x000D_
This document applies to protective clothing with insect-repellent properties, worn by workers in environments infested with insects such as mosquitoes and ants.</t>
  </si>
  <si>
    <t>repellent shield clothing(HS code(s): 621710); (ICS code(s): 13.340.10)</t>
  </si>
  <si>
    <r>
      <rPr>
        <sz val="11"/>
        <rFont val="Calibri"/>
      </rPr>
      <t>https://members.wto.org/crnattachments/2025/TBT/CHN/25_01721_00_x.pdf</t>
    </r>
  </si>
  <si>
    <t>National Standard of the P.R.C., Protective clothing — General requirements </t>
  </si>
  <si>
    <t>This document specifies the types, general technical requirements, sizing, labeling, packaging and storage of protective clothing._x000D_
This document applies to protective clothing designed to protect the torso.</t>
  </si>
  <si>
    <t>protective clothing  (HS code(s): 621710); (ICS code(s): 13.340.10)</t>
  </si>
  <si>
    <r>
      <rPr>
        <sz val="11"/>
        <rFont val="Calibri"/>
      </rPr>
      <t>https://members.wto.org/crnattachments/2025/TBT/CHN/25_01712_00_x.pdf</t>
    </r>
  </si>
  <si>
    <t>Indonesia</t>
  </si>
  <si>
    <t>Draft Revision of Regulation of the Indonesian Food and Drug Authority Number 21 Year 2022 on Procedures for Cosmetic Notify Submission</t>
  </si>
  <si>
    <t>This regulation is the revised draft version from Regulation of The Indonesian FDA Number 21 Year 2022 on Procedures for Cosmetic Notify Submission. Once this new regulation is enacted, the previous regulation (Regulation of The Indonesian FDA Number 21 Year 2022 on Procedures for Cosmetic Notify Submission) will be revoked.The content of this draft regulation primarily outlines the requirements for cosmetics to be notified, which must include a valid PIF (Product Information File) to ensure that products meet the necessary standards both prior to and during their distribution in Indonesia.The company or person responsible for placing the cosmetic product in the market shall keep the following information readily accessible to the regulatory of the Member State concerned at the address specified on the label.</t>
  </si>
  <si>
    <t>Cosmetic</t>
  </si>
  <si>
    <t>33 - ESSENTIAL OILS AND RESINOIDS; PERFUMERY, COSMETIC OR TOILET PREPARATIONS</t>
  </si>
  <si>
    <t>71.100.70 - Cosmetics. Toiletries</t>
  </si>
  <si>
    <t>Other (TBT)</t>
  </si>
  <si>
    <r>
      <rPr>
        <sz val="11"/>
        <rFont val="Calibri"/>
      </rPr>
      <t>https://members.wto.org/crnattachments/2025/TBT/IDN/25_01709_00_x.pdf
Directorate of Implementation System for Standards and Conformity Assessment National Standardization Agency
 Indonesia (BSN)
Jl. Kuningan Barat Raya No. 01A
 Kuningan
 Mampang Prapatan
Jakarta Selatan
 DKI Jakarta 12710
Tel: +(62) 21 3927422; ext 127
Fax: +(62) 21 3927527
Email: tbt.indonesia@bsn.go.id; tbt.indonesia@gmail.com
Website: http://tbt.bsn.go.id</t>
    </r>
  </si>
  <si>
    <t>National Standard of the P.R.C., Protective clothing — Protective clothing for sandblasting operations</t>
  </si>
  <si>
    <t>This document specifies the technical requirements, test methods, marking and instructions to be provided by the manufacturer for protective clothing used in  sandblasting operations._x000D_
This document applies to protective clothing designed to protect the entire body or parts of the body from abrasives and injuries during the sandblasting process, and emphasizes the importance of combining with appropriate respiratory protection.</t>
  </si>
  <si>
    <t>protective clothing for sandblasting operations(HS code(s): 621710); (ICS code(s): 13.340.10)</t>
  </si>
  <si>
    <r>
      <rPr>
        <sz val="11"/>
        <rFont val="Calibri"/>
      </rPr>
      <t>https://members.wto.org/crnattachments/2025/TBT/CHN/25_01717_00_x.pdf</t>
    </r>
  </si>
  <si>
    <t>National Standard of the P.R.C., Protective clothing—Protective clothing against rain for occupational use</t>
  </si>
  <si>
    <t>This document specifies the technical requirements, test methods, inspection rules and markings of protective clothing against rain for occupational use._x000D_
This document applies to protective clothing against rain for occupational use both in outdoor and indoor wet conditions, including water and rainfall environments.</t>
  </si>
  <si>
    <t>protective clothing against rain for occupational use(HS code(s): 621710); (ICS code(s): 13.340.10)</t>
  </si>
  <si>
    <r>
      <rPr>
        <sz val="11"/>
        <rFont val="Calibri"/>
      </rPr>
      <t>https://members.wto.org/crnattachments/2025/TBT/CHN/25_01720_00_x.pdf</t>
    </r>
  </si>
  <si>
    <t>South Africa</t>
  </si>
  <si>
    <t>REGULATIONS RELATING TO MEAT ANALOGUES INTENDED FOR SALE IN THE REPUBLIC OF SOUTH AFRICA</t>
  </si>
  <si>
    <t>The proposed regulations set minimum standards for meat analogues and prescribe the labelling of such products when presented for sale as well as the control system to ensure compliance to the standards. Food safety issues are excluded from the proposed regulations. </t>
  </si>
  <si>
    <t>Meat Analogues</t>
  </si>
  <si>
    <t>1602 - Prepared or preserved meat, meat offal, blood or insects (excl. sausages and similar products, and meat extracts and juices)</t>
  </si>
  <si>
    <t>67.120.10 - Meat and meat products</t>
  </si>
  <si>
    <t>Consumer information, labelling (TBT); Protection of the environment (TBT)</t>
  </si>
  <si>
    <t>Food standards</t>
  </si>
  <si>
    <r>
      <rPr>
        <sz val="11"/>
        <rFont val="Calibri"/>
      </rPr>
      <t>https://members.wto.org/crnattachments/2025/TBT/ZAF/25_01708_00_e.pdf</t>
    </r>
  </si>
  <si>
    <t>Israel</t>
  </si>
  <si>
    <t>SI 1258 Part 2 - Protective clothing for use where there is a risk of entanglement with moving parts</t>
  </si>
  <si>
    <t>The existing Mandatory Standard, SI 1258 part 2, dealing with protective clothing for use where there is a risk of entanglement with moving parts, shall be declared voluntary. This declaration aims to remove unnecessary trade obstacles and lower trade barriers. These products are listed in Israel Medical Devices Law 5772-2012, which requires pre-registering in a Recognized Country and presenting a CE or FDA certification proving compliance with European and/or US Regulations for medical devices or other recognized regulatory bodies. The registration process in the Medical Devices Register is sufficient, and there is no need for duplication or regulatory overlap.The standard does not apply to consumer products but to products used by industrial workers to ensure their safety when working with moving machinery._x000D_
The Occupational Safety Regulations (Personal Protective Equipment), 5757-1997, apply to personal protective clothing in the workplace._x000D_
Under these Regulations, personal protective equipment should conform to the relevant Israeli standard or, if no Israeli standard exists, to one of the following standards: EN, DIN, ISO, ANSI, or another standard, with the approval of the Chief Labor Inspector. In other words, the standard's requirements are compulsory._x000D_
In light of the above and to eliminate regulatory duplication,  the Minister of Economy and Industry declares this standard voluntary.</t>
  </si>
  <si>
    <t>Protective clothing for use where there is a risk of entanglement with moving parts (HS code(s): 6101; 6102; 6103; 6113; 6114; 6201; 6202; 6203; 6210; 6211; 6214); (ICS code(s): 13.340.10)</t>
  </si>
  <si>
    <t>6101 - Men's or boys' overcoats, car coats, capes, cloaks, anoraks, incl. ski jackets, windcheaters, wind-jackets and similar articles, knitted or crocheted (excl. suits, ensembles, jackets, blazers, bib and brace overalls and trousers); 6102 - Women's or girls' overcoats, car coats, capes, cloaks, anoraks, incl. ski jackets, windcheaters, wind-jackets and similar articles, knitted or crocheted (excl. suits, ensembles, jackets, blazers, dresses, skirts, divided skirts, trousers, bib and brace overalls); 6103 - Men's or boys' suits, ensembles, jackets, blazers, trousers, bib and brace overalls, breeches and shorts (excl. wind-jackets and similar articles, separate waistcoats, tracksuits, ski suits and swimwear); 6113 - Garments, made up of knitted or crocheted fabrics of heading 59.03, 59.06 or 59.07.; 6114 - Special garments for professional, sporting or other purposes, n.e.s., knitted or crocheted; 6201 - Men's or boys' overcoats, car coats, capes, cloaks, anoraks, incl. ski jackets, windcheaters, wind-jackets and similar articles (excl. knitted or crocheted, suits, ensembles, jackets, blazers and trousers); 6202 - Women's or girls' overcoats, car coats, capes, cloaks, anoraks, incl. ski jackets, windcheaters, wind-jackets and similar articles (excl. knitted or crocheted, suits, ensembles, jackets, blazers and trousers); 6203 - Men's or boys' suits, ensembles, jackets, blazers, trousers, bib and brace overalls, breeches and shorts (excl. knitted or crocheted, wind-jackets and similar articles, separate waistcoats, tracksuits, ski suits and swimwear); 6210 - Garments made up of felt or nonwovens, whether or not impregnated, coated, covered or laminated; garments of textile fabrics, rubberised or impregnated, coated, covered or laminated with plastics or other substances (excl. knitted or crocheted, and babies' garments and clothing accessories); 6211 - Tracksuits, ski suits, swimwear and other garments, n.e.s. (excl. knitted or crocheted); 6214 - Shawls, scarves, mufflers, mantillas, veils and similar articles (excl. knitted or crocheted)</t>
  </si>
  <si>
    <t>Reducing trade barriers and facilitating trade (TBT)</t>
  </si>
  <si>
    <r>
      <rPr>
        <sz val="11"/>
        <rFont val="Calibri"/>
      </rPr>
      <t>https://members.wto.org/crnattachments/2025/TBT/ISR/25_01724_00_x.pdf</t>
    </r>
  </si>
  <si>
    <t>National Standard of the P.R.C., Protective clothing—Oil-repellent, soil-release, antistatic clothing</t>
  </si>
  <si>
    <t>This document specifies the technical requirements, test methods, marking and information to be provided by the manufacturer for oil-repellent, soil-release, and antistatic clothing._x000D_
This document applies to oil-repellent, soil-release, and antistatic clothing worn by workers in the petroleum, petrochemical and other industries.</t>
  </si>
  <si>
    <t>oil-repellent, soil-release, antistatic clothing(HS code(s): 621710); (ICS code(s): 13.340.10)</t>
  </si>
  <si>
    <r>
      <rPr>
        <sz val="11"/>
        <rFont val="Calibri"/>
      </rPr>
      <t>https://members.wto.org/crnattachments/2025/TBT/CHN/25_01716_00_x.pdf</t>
    </r>
  </si>
  <si>
    <t>National Standard of the P.R.C., Protective clothing—Protective clothing against microwave radiation</t>
  </si>
  <si>
    <t>This document specifies the requirements, test methods, marking and instructions for use of Protective clothing against microwave radiation with an applicable frequency range of 300 MHz to 40 GHz._x000D_
This document applies to reflective microwave radiation protective clothing produced by methods such as metal fiber blending and fabric metallization, and also to absorptive microwave radiation protective clothing that uses absorbing materials to attenuate microwave radiation.</t>
  </si>
  <si>
    <t>protective clothing against microwave radiation(HS code(s): 621710); (ICS code(s): 13.340.10)</t>
  </si>
  <si>
    <r>
      <rPr>
        <sz val="11"/>
        <rFont val="Calibri"/>
      </rPr>
      <t>https://members.wto.org/crnattachments/2025/TBT/CHN/25_01719_00_x.pdf</t>
    </r>
  </si>
  <si>
    <t>National Standard of the P.R.C., General technical specifications for components of carbon dioxide fire extinguishing systems</t>
  </si>
  <si>
    <t>This document specifies the requirements, the flow calculation method and verification, inspection rules, operation instructions, fire extinguishing agent filling, packaging, transportation and storage for high-pressure carbon dioxide fire extinguishing systems and their components. The corresponding test methods are also described. _x000D_
This document applies to the design, manufacturing and inspection of high-pressure carbon dioxide fire extinguishing systems.</t>
  </si>
  <si>
    <t>high-pressure carbon dioxide fire extinguishing systems(HS code(s): 842410); (ICS code(s): 13.220.10)</t>
  </si>
  <si>
    <t>842410 - Fire extinguishers, whether or not charged</t>
  </si>
  <si>
    <r>
      <rPr>
        <sz val="11"/>
        <rFont val="Calibri"/>
      </rPr>
      <t>https://members.wto.org/crnattachments/2025/TBT/CHN/25_01722_00_x.pdf</t>
    </r>
  </si>
  <si>
    <t>National Standard of the P.R.C., Fixed water supply equipment used for fire-protection —Part 5:Double power fixed water supply equipment used for fire-protection</t>
  </si>
  <si>
    <t>This document specifies the basic parameters, equipment composition and common components, appearance and identification, control functions, smart and IOT functions, water supply capacity, continuous operation, sealing performance, and water pressure strength requirements, as well as the requirements for key components of double power fixed water supply equipment for fire-protection. It also provides the methods of classification and model compilation, and describes the corresponding test methods. _x000D_
This document applies to the design, manufacture, and inspection of double power fixed water supply equipment used for fire-protection.</t>
  </si>
  <si>
    <t>double power fixed water supply equipment used for fire-protection(HS code(s): 841410); (ICS code(s): 13.220.10)</t>
  </si>
  <si>
    <r>
      <rPr>
        <sz val="11"/>
        <rFont val="Calibri"/>
      </rPr>
      <t>https://members.wto.org/crnattachments/2025/TBT/CHN/25_01725_00_x.pdf</t>
    </r>
  </si>
  <si>
    <t>Rwanda</t>
  </si>
  <si>
    <t>DRS 402: 2025, Garages — Construction and management requirements</t>
  </si>
  <si>
    <t>This Draft Rwanda Standard specifies the requirements for construction and management of motor vehicle repair garage._x000D_
It is applicable to commercial repair garage and not applicable to residential garages (attached and detached garages) fueling stations or services stations and washing stations that performs car servicing works._x000D_
It excludes garage waste management which is covered in RS 368.</t>
  </si>
  <si>
    <t>External structures (ICS code(s): 91.090)</t>
  </si>
  <si>
    <t>91.090 - External structures</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</si>
  <si>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</si>
  <si>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https://members.wto.org/crnattachments/2025/TBT/RWA/25_01676_00_e.pdf</t>
    </r>
  </si>
  <si>
    <t>DRS 603-1: 2025, Ammonium chloride fertilizer — Specification — Part 1: Solid</t>
  </si>
  <si>
    <t>This Draft Rwanda Standard specifies the requirements, sampling and test methods for solid ammonium chloride fertilizer.</t>
  </si>
  <si>
    <t>Fertilizers (ICS code(s): 65.080)</t>
  </si>
  <si>
    <t>65.080 - Fertilizers</t>
  </si>
  <si>
    <r>
      <rPr>
        <sz val="11"/>
        <rFont val="Calibri"/>
      </rPr>
      <t>https://members.wto.org/crnattachments/2025/TBT/RWA/25_01677_00_e.pdf</t>
    </r>
  </si>
  <si>
    <t>Uruguay</t>
  </si>
  <si>
    <t>Proyecto de Resolución Nº 03/23 Revisión 1 - Modificación de las Resoluciones GMC Nº 53/98, 54/98, 07/06 y 08/06 sobre Aditivos Alimentarios (Draft Resolution No. 03/23 Revision 1 – Amendment to Common Market Group (GMC) Resolutions No. 53/98, 54/98, 07/06 and 08/06 on food additives) (2 pages, in Spanish)</t>
  </si>
  <si>
    <t>The notified draft Resolution, open for public consultation, proposes the inclusion of beta-carotene from Blakeslea trispora, INS No. 160a(iii), as a colouring agent and with specific maximum concentration levels, for use as a food additive in the following food categories: 3. Edible ices; 5. Confectionery (caramels, pastilles, candies, chewing gum, nougat, cocoa products and products containing cocoa, chocolates, boiled sweets, glazes, fillings and other similar products); 13. Sauces and condiments; and 19. Desserts. The assignment of additives and their maximum concentrations for these food categories are regulated by GMC Resolutions No. 53/98, 54/98, 07/06 and 08/06, respectively.G/TBT/N/URY/99- 2 -</t>
  </si>
  <si>
    <t>Edible ices, confectionery (caramels, pastilles, candies, chewing gum, nougat, cocoa products and products containing cocoa, chocolates, boiled sweets, glazes, fillings and other similar products), sauces and condiments, desserts.</t>
  </si>
  <si>
    <t>2103 - Sauce and preparations therefor; mixed condiments and mixed seasonings; mustard flour and meal, whether or not prepared, and mustard; 2105 - Ice cream and other edible ice, whether or not containing cocoa.; 1704 - Sugar confectionery not containing cocoa, incl. white chocolate; 1806 - Chocolate and other food preparations containing cocoa</t>
  </si>
  <si>
    <t>67.180.10 - Sugar and sugar products; 67.190 - Chocolate; 67.220.10 - Spices and condiments; 67.220.20 - Food additives</t>
  </si>
  <si>
    <r>
      <rPr>
        <sz val="11"/>
        <rFont val="Calibri"/>
      </rPr>
      <t>https://members.wto.org/crnattachments/2025/TBT/URY/25_01671_00_s.pdf
https://plataformaparticipacionciudadana.gub.uy/processes/modificacion-resolucion-aditivos-alimentarios-03-23-rev-1</t>
    </r>
  </si>
  <si>
    <t>Proyecto de Resolución Nº 07/24 - Reglamento Técnico MERCOSUR sobre Envases de Polietilentereftalato (PET) Postconsumo Reciclado Grado Alimentario (PET-PCR Grado Alimentario) destinados a estar en contacto con alimentos (Derogación de la Resolución GMC Nº 30/07) (Draft Resolution No. 07/24 - MERCOSUR Technical Regulation on food-grade post-consumer recycled polyethylene terephthalate (PET) (food-grade PCR PET) containers intended to be in contact with food (repeal of Common Market Group (GMC) Resolution No. 30/07)) (10 pages, in Spanish)</t>
  </si>
  <si>
    <t>The notified draft Resolution, submitted for public consultation, regulates the use of food-grade post-consumer recycled PET (food-grade PCR PET) containers intended for contact with food, based on studies that support new technology for recycling post-consumer PET.</t>
  </si>
  <si>
    <t>Food-grade post-consumer recycled PET (food-grade PCR PET) containers intended for contact with food</t>
  </si>
  <si>
    <t>3923 - Articles for the conveyance or packaging of goods, of plastics; stoppers, lids, caps and other closures, of plastics</t>
  </si>
  <si>
    <t>67.250 - Materials and articles in contact with foodstuffs</t>
  </si>
  <si>
    <r>
      <rPr>
        <sz val="11"/>
        <rFont val="Calibri"/>
      </rPr>
      <t>https://members.wto.org/crnattachments/2025/TBT/URY/25_01675_00_s.pdf
https://plataformaparticipacionciudadana.gub.uy/processes/reglamento-envases-reciclado-grado-alimentario-07-24</t>
    </r>
  </si>
  <si>
    <t>DRS 604-2: 2025, Organo-mineral fertilizer — Specification — Part 2: Liquid</t>
  </si>
  <si>
    <t>This Draft Rwanda Standard prescribes the requirements, sampling and test methods for liquid Organo-mineral fertilizer.</t>
  </si>
  <si>
    <r>
      <rPr>
        <sz val="11"/>
        <rFont val="Calibri"/>
      </rPr>
      <t>https://members.wto.org/crnattachments/2025/TBT/RWA/25_01679_00_e.pdf</t>
    </r>
  </si>
  <si>
    <t>Proyecto de Resolución Nº 06/24 - Reglamento Técnico MERCOSUR sobre uso de Fosfatos en Postres Lácteos (Draft Resolution No. 06/24 - MERCOSUR Technical Regulation on the use of phosphates in dairy-based desserts) (0 page(s), in Spanish)</t>
  </si>
  <si>
    <t>The notified draft Regulation, submitted for public consultation, regulates the use of different phosphates as stabilizers in dairy-based desserts, with their respective maximum concentration limits.</t>
  </si>
  <si>
    <t>Dairy-based desserts</t>
  </si>
  <si>
    <t>67.100 - Milk and milk products</t>
  </si>
  <si>
    <r>
      <rPr>
        <sz val="11"/>
        <rFont val="Calibri"/>
      </rPr>
      <t>https://members.wto.org/crnattachments/2025/TBT/URY/25_01674_00_s.pdf
https://plataformaparticipacionciudadana.gub.uy/processes/reglamento-fosfatos-postres-lacteos-06-24</t>
    </r>
  </si>
  <si>
    <t>DRS 604-1: 2025, Organo-mineral fertilizer — Specification — Part 1: Solid</t>
  </si>
  <si>
    <t>This Draft Rwanda Standard specifies the requirements, sampling and test methods for solid Organo-mineral fertilizer.</t>
  </si>
  <si>
    <r>
      <rPr>
        <sz val="11"/>
        <rFont val="Calibri"/>
      </rPr>
      <t>https://members.wto.org/crnattachments/2025/TBT/RWA/25_01678_00_e.pdf</t>
    </r>
  </si>
  <si>
    <t>Proyecto de Resolución Nº 05/24 - Modificación de la Resolución GMC Nº 25/02 - Reglamento Técnico MERCOSUR sobre Límites Máximos de Aflatoxinas Admisibles en Leche, Maní y Maíz (Draft Resolution No. 05/24 - Amendment to Common Market Group (GMC) Resolution No. 25/02 - MERCOSUR Technical Regulation on maximum levels of aflatoxins allowed in milk, peanuts and maize (corn)) (2 pages, in Spanish)</t>
  </si>
  <si>
    <t>The notified draft Resolution, submitted for public consultation, replaces section 3 of the Annex to GMC Resolution No. 25/02, amending the maximum levels for aflatoxins in peanuts and maize (corn), based on the review of these levels within the Codex Alimentarius.</t>
  </si>
  <si>
    <t>Maize (corn) in grain form, flour or meal; peanuts</t>
  </si>
  <si>
    <t>20081 - - Nuts, ground-nuts and other seeds, whether or not mixed together:; 1202 - Groundnuts, whether or not shelled or broken (excl. roasted or otherwise cooked); 1005 - Maize or corn; 110220 - Maize "corn" flour; 110313 - Groats and meal of maize "corn"</t>
  </si>
  <si>
    <t>67.060 - Cereals, pulses and derived products; 67.080.01 - Fruits, vegetables and derived products in general; 67.200.20 - Oilseeds</t>
  </si>
  <si>
    <r>
      <rPr>
        <sz val="11"/>
        <rFont val="Calibri"/>
      </rPr>
      <t>https://members.wto.org/crnattachments/2025/TBT/URY/25_01673_00_s.pdf
https://plataformaparticipacionciudadana.gub.uy/processes/modificacion-resolucion-limites-aflatoxinas-admisibles-05-04</t>
    </r>
  </si>
  <si>
    <t>Proyecto de Resolución Nº 04/24 - Modificación de la Resolución GMC Nº 63/18 - Reglamento Técnico MERCOSUR de Asignación de Aditivos y sus Límites Máximos para la Categoría de Alimentos: Categoría 8: Carnes y Productos Cárnicos (Draft Resolution No. 04/24 - Amendment to Common Market Group (GMC) Resolution No. 63/18 - MERCOSUR Technical Regulation on the determination of additives and maximum concentration levels thereof for food category 8: Meat and meat products) (1 page, in Spanish)</t>
  </si>
  <si>
    <t>The notified draft Resolution, submitted for public consultation, proposes including acetic acid (INS 260) as an acidulant, with a concentration level of 2g/100g and a note "for treating natural casings only", for food category 8: Meat and meat products, subcategories 8.2.1.2 Cured sausages and 8.2.1.3 Cooked sausages, regulated by GMC Resolution No. 63/18.</t>
  </si>
  <si>
    <t>Meat and meat products: cured sausages and cooked sausages</t>
  </si>
  <si>
    <t>1601 - Sausages and similar products, of meat, meat offal, blood or insects; food preparations based on these products.</t>
  </si>
  <si>
    <r>
      <rPr>
        <sz val="11"/>
        <rFont val="Calibri"/>
      </rPr>
      <t>https://members.wto.org/crnattachments/2025/TBT/URY/25_01672_00_s.pdf
https://plataformaparticipacionciudadana.gub.uy/processes/modificacion-resolucion-limites-aditivos-alimentos-04-24</t>
    </r>
  </si>
  <si>
    <t>NCh1909:2024 Fibrocemento Planchas planas, planchas onduladas y tejuelas planas- Ensayos (Chilean Standard (NCh) No. 1909/2024: Fiber-cement - flat sheets, corrugated sheets and flat shingles - test methods) (24 pages, in Spanish)</t>
  </si>
  <si>
    <t>1.1 The notified Standard establishes the test methods used to verify compliance with the requirements established in Chilean Standards (NCh) Nos. 186/1 and 186/2.1.2 It provides for the following test methods:(a) determination of geometric characteristics;(b) flexural strength;(c) density;(d) impermeability;(e) resistance to changes in temperature;(f) water absorption.1.3 This Standard applies to fiber-cement flat sheets, corrugated sheets and flat shingles.</t>
  </si>
  <si>
    <t>Fiber-cement, flat sheets, corrugated sheets and flat shingles</t>
  </si>
  <si>
    <t>91.100.40 - Products in fibre-reinforced cement</t>
  </si>
  <si>
    <t>Quality requirements (TBT)</t>
  </si>
  <si>
    <t>Saudi Arabia, Kingdom of</t>
  </si>
  <si>
    <t>SASO 2885:2025 - “Electrical Clothes Washing Machines - Energy and Water Performance Requirements and Labelling” </t>
  </si>
  <si>
    <t>Draft of Updated version of  standard  number SASO 2885 "Electrical Clothes Washing Machines - Energy and Water Performance Requirements and Labelling".This standard specifies the Minimum Energy Performance Standard (MEPS) and testing requirements of electric mains-operated washing machines and washer-dryers with a capacity up to 25 kg, including built-in and multi-drum washing machines and washer-dryer, also electric mains-operated that can be powered by batteries.</t>
  </si>
  <si>
    <t>Laundry appliances (ICS code(s): 97.060)</t>
  </si>
  <si>
    <t>97.060 - Laundry appliances</t>
  </si>
  <si>
    <t>Consumer information, labelling (TBT); Cost saving and productivity enhancement (TBT)</t>
  </si>
  <si>
    <r>
      <rPr>
        <sz val="11"/>
        <rFont val="Calibri"/>
      </rPr>
      <t xml:space="preserve">https://members.wto.org/crnattachments/2025/TBT/SAU/25_01641_00_x.pdf
</t>
    </r>
  </si>
  <si>
    <t>Modificación del Decreto Supremo Nº239, del 2003, del Ministerio de Salud, que Aprueba Reglamento del Sistema Nacional de Control de Cosméticos asociada a la Ley 21.646 (Amendment to Ministry of Health Supreme Decree No. 239, of 2003, approving the Regulations of the National Cosmetics Control System pursuant to Law No. 21.646) (13 pages, in Spanish)</t>
  </si>
  <si>
    <t>The Amendment to Ministry of Health Supreme Decree No. 239, of 2003, approving the Regulations of the National Cosmetics Control System pursuant to Law No. 21.646, is being submitted for public consultation. The amendments incorporate the necessary regulatory changes to implement and enforce Law No. 21.646. This Law amends the Health Code in order to prohibit, from its entry into force, the introduction into the domestic market of cosmetics that have been tested on animals to demonstrate their safety and efficacy.</t>
  </si>
  <si>
    <t>Cosmetics</t>
  </si>
  <si>
    <t>Consumer information, labelling (TBT); Protection of animal or plant life or health (TBT)</t>
  </si>
  <si>
    <r>
      <rPr>
        <sz val="11"/>
        <rFont val="Calibri"/>
      </rPr>
      <t>https://members.wto.org/crnattachments/2025/TBT/CHL/25_01650_00_s.pdf</t>
    </r>
  </si>
  <si>
    <t>SASO 2892:2025 - "Refrigerators, Refrigerator- Freezers And Freezers, Energy Performance, Testing and Labeling Requirements"</t>
  </si>
  <si>
    <t>Draft of Updated version of  standard  number SASO 2892 "Refrigerators, Refrigerator- Freezers And Freezers, Energy Performance, Testing and Labeling Requirements".This standard specifies the Minimum Energy Performance Standard (MEPS) and testing requirements of electric mains-operated refrigerators, refrigerator-freezers and freezers with a volume of more than 10 liters and less than or equal to 1500 liters.</t>
  </si>
  <si>
    <t>Domestic electrical appliances in general (ICS code(s): 97.030)</t>
  </si>
  <si>
    <t>97.030 - Domestic electrical appliances in general</t>
  </si>
  <si>
    <r>
      <rPr>
        <sz val="11"/>
        <rFont val="Calibri"/>
      </rPr>
      <t>https://members.wto.org/crnattachments/2025/TBT/SAU/25_01642_00_x.pdf</t>
    </r>
  </si>
  <si>
    <t>NCh3842/2:2024 Planchas o placas de yeso con revestimiento de tejido de fibra - Parte 2: Métodos de ensayo (Chilean Standard (NCh) No. 3842/2:2024: Gypsum boards with fibre-fabric facing - Part 2: Standard testing) (25 pages, in Spanish)</t>
  </si>
  <si>
    <t>The notified Standard establishes the standard testing methods for gypsum boards with fibre-fabric facing used in construction (ceilings, partitions, wall cladding, etc.).</t>
  </si>
  <si>
    <t>Gypsum boards with fibre-fabric facing</t>
  </si>
  <si>
    <t>91.100 - Construction materials</t>
  </si>
  <si>
    <t>Canada</t>
  </si>
  <si>
    <t>Notice of Consultation on the Prescription Drug List (PDL): Nicotine Buccal Pouches (2 pages, English and French)</t>
  </si>
  <si>
    <t>The purpose of this Notice of Consultation is to provide an opportunity for the public and other interested stakeholders to comment on the proposal to revise the listing for "Nicotine or its salts" on the human use part of the Prescription Drug List (PDL).The proposal is to clarify the non-prescription use of nicotine buccal pouches by:amending part "d" of the qualifier of the listing to be specific to sprays and inhalers only, andadding a new part "f" to the qualifier that is specific to nicotine buccal pouches.</t>
  </si>
  <si>
    <t>Prescription status of medicinal ingredients for human use (ICS: 11.120; HS 3004.90)</t>
  </si>
  <si>
    <t>300490 - Medicaments consisting of mixed or unmixed products for therapeutic or prophylactic purposes, put up in measured doses "incl. those for transdermal administration" or in forms or packings for retail sale (excl. containing antibiotics, hormones or steroids used as hormones, alkaloids, provitamins, vitamins, their derivatives, antimalarial active principles and blinded clinical trial kits)</t>
  </si>
  <si>
    <t>11.120 - Pharmaceutics</t>
  </si>
  <si>
    <t>NCh146/2:2024 Planchas o placas de yeso-cartón - Parte 2: Métodos de ensayo (Chilean Standard (NCh) No. 146/2:2024 Gypsum plasterboard - Part 2: Standard testing) (19 pages, in Spanish)</t>
  </si>
  <si>
    <t>The notified Standard establishes the standard testing methods for gypsum plasterboard.</t>
  </si>
  <si>
    <t>Gypsum plasterboard</t>
  </si>
  <si>
    <t>91.100.10 - Cement. Gypsum. Lime. Mortar</t>
  </si>
  <si>
    <t>Notice of Consultation on the Prescription Drug List (PDL): Nicotine Tablets (2 pages, English and French)</t>
  </si>
  <si>
    <t>The purpose of this Notice of Consultation is to provide an opportunity for the public and other interested stakeholders to comment on the proposal to revise the listing for "Nicotine or its salts" on the human use part of the Prescription Drug List (PDL). The proposal is to allow the non-prescription use of orally disintegrating or sublingual tablets by:adding a new part "g" to the qualifier of the listing to specifically exempt orally disintegrating or sublingual tablets containing 4 milligrams or less of nicotine per dosage unit.</t>
  </si>
  <si>
    <t>European Union</t>
  </si>
  <si>
    <t>Draft Commission Delegated Regulation amending Regulation (EU) 2019/1009 of the European Parliament and of the Council as regards conformity assessment procedures for EU fertilising products </t>
  </si>
  <si>
    <t>Annex IV of Regulation (EU) 2019/1009 lays down conformity assessment procedures for the assessment of fertilising products. Module A1 is amended as to introduce the requirement that detonation resistance tests for ammonium nitrate fertilisers of high nitrogen content shall be carried out only by laboratories with proven technical capacity. Module D1 is amended as to set a general audit frequency for recovered component materials, independent from the required output material sampling.</t>
  </si>
  <si>
    <t>Fertilising products</t>
  </si>
  <si>
    <t>3102 - Mineral or chemical nitrogenous fertilisers (excl. those in tablets or similar forms, or in packages with a gross weight of &lt;= 10 kg)</t>
  </si>
  <si>
    <t>Protection of human health or safety (TBT); Quality requirements (TBT); Cost saving and productivity enhancement (TBT)</t>
  </si>
  <si>
    <r>
      <rPr>
        <sz val="11"/>
        <rFont val="Calibri"/>
      </rPr>
      <t>https://members.wto.org/crnattachments/2025/TBT/EEC/25_01601_00_e.pdf</t>
    </r>
  </si>
  <si>
    <t>ConsultationonRSS-247, Issue 4</t>
  </si>
  <si>
    <t>Notice is hereby given by the Ministry of Innovation, Science and Economic Development Canada has amended the following standard:RSS-247, issue 4, Digital Transmission Systems, Frequency Hopping Systems and Licence-Exempt Local Area Network Devices in 902-928 MHz, 2400-2483.5 MHz, 5150-5350 MHz, and 5470-5895 MHz bands, sets out the requirements for the certification of frequency hopping systems (FHS), digital transmission systems (DTS) and combination (hybrid) systems operating in the bands 902-928 MHz, 2400-2483.5 MHz and 5725-5850 MHz. Additionally, this RSS also includes licence-exempt local area network (LE-LAN) and DTS devices operating in the bands 5150-5250 MHz, 5250-5350 MHz, 5470-5725 MHz, 5725-5850 MHz, and 5850-5895 MHz.</t>
  </si>
  <si>
    <t>Radiocommunications (ICS 33.060)</t>
  </si>
  <si>
    <t>33.060 - Radiocommunications</t>
  </si>
  <si>
    <r>
      <rPr>
        <sz val="11"/>
        <rFont val="Calibri"/>
      </rPr>
      <t>https://www.rabc-cccr.ca/sed-radio-standards-specification-rss-247-issue-4-february-2025-digital-transmission-systems-frequency-hopping-systems-and-licence-exempt-local-area-network-devices-in-902-928-mhz-2400/ (English)
https://www.rabc-cccr.ca/fr/isde-cahier-des-charges-sur-les-normes-radioelectriques-cnr-247-4e-edition-fevrier-2025-systemes-de-transmission-numerique-systemes-a-saut-de-frequence-et-dispositifs-de-reseau-local-exemptes-de/ (French)</t>
    </r>
  </si>
  <si>
    <t>Regulation of the Indonesian Food and Drug Authority Number 19 of 2024 on Control of Genetically Engineered Food Products</t>
  </si>
  <si>
    <t>This regulation is a revised version of Indonesian FDA Regulation Number 6 of 2018 on Control of Genetically Engineered Food Products. Once this new regulation is enacted, the previous regulation (Regulation of the Indonesian FDA Number 6 of 2018 on Control of Genetically Engineered Food Products) will be revoked.This regulation outlines general provisions, requirements, food safety approval for genetically engineered products, genome editing, labelling of genetically engineered food, food safety control, management of the potential negative impacts of genetically engineered food products on human health, and an appendix containing guidelines for conducting of genetically engineered food safety assessment.  The appendix contains the following:Guidelines for food safety assessment of genetically engineered products -- single eventGuidelines for food safety assessment of genetically engineered products -- stacked eventGuidelines for food safety assessment of highly refined products produced by genetically engineered microorganisms</t>
  </si>
  <si>
    <t>Food</t>
  </si>
  <si>
    <t>67.040 - Food products in general</t>
  </si>
  <si>
    <r>
      <rPr>
        <sz val="11"/>
        <rFont val="Calibri"/>
      </rPr>
      <t>https://members.wto.org/crnattachments/2025/TBT/IDN/25_01594_00_x.pdf</t>
    </r>
  </si>
  <si>
    <t>Uganda</t>
  </si>
  <si>
    <t>DUS DARS 846:2024, Food grade cassava starch — Specification, First Edition</t>
  </si>
  <si>
    <t>This Draft Uganda Standard specifies the requirements, sampling and test methods for food grade cassava starch intended for human consumption.</t>
  </si>
  <si>
    <t>Manioc starch (HS code(s): 110814); Starch and derived products (ICS code(s): 67.180.20); cassava starch</t>
  </si>
  <si>
    <t>110814 - Manioc starch</t>
  </si>
  <si>
    <t>67.180.20 - Starch and derived products</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</si>
  <si>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</si>
  <si>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https://members.wto.org/crnattachments/2025/TBT/UGA/25_01586_00_e.pdf</t>
    </r>
  </si>
  <si>
    <t>DUS DARS 843:2024, Cassava crisps — Specification, First Edition</t>
  </si>
  <si>
    <t>This Draft Uganda Standard specifies requirements, sampling and test methods for crisps made from sweet varieties of cassava (Manihot esculenta Crantz) intended for human consumption.</t>
  </si>
  <si>
    <t>Fruits, nuts and other edible parts of plants, prepared or preserved, whether or not containing added sugar or other sweetening matter or spirit (excl. prepared or preserved with vinegar, preserved with sugar but not laid in syrup, and jams, fruit jellies, marmalades, fruit purée and pastes, obtained by cooking) (HS code(s): 2008)</t>
  </si>
  <si>
    <t>2008 - Fruits, nuts and other edible parts of plants, prepared or preserved, whether or not containing added sugar or other sweetening matter or spirit (excl. prepared or preserved with vinegar, preserved with sugar but not laid in syrup, and jams, fruit jellies, marmalades, fruit purée and pastes, obtained by cooking)</t>
  </si>
  <si>
    <t>67.080.20 - Vegetables and derived products</t>
  </si>
  <si>
    <t>Consumer information, labelling (TBT); Prevention of deceptive practices and consumer protection (TBT); Quality requirements (TBT); Reducing trade barriers and facilitating trade (TBT)</t>
  </si>
  <si>
    <r>
      <rPr>
        <sz val="11"/>
        <rFont val="Calibri"/>
      </rPr>
      <t>https://members.wto.org/crnattachments/2025/TBT/UGA/25_01585_00_e.pdf</t>
    </r>
  </si>
  <si>
    <t>Ukraine</t>
  </si>
  <si>
    <t>Draft Order of the Ministry of Agrarian Policy and Food of Ukraine “On Approval of Hygienic Requirements for Edible Caseins and Caseinates”</t>
  </si>
  <si>
    <t>The draft Order proposes the approval of Hygienic requirements for edible caseins and caseinates, which define the information required for labeling the final product.The draft Order is also notified under the SPS Agreement. </t>
  </si>
  <si>
    <t>Edible caseins and caseinates,  (HS code(s): 3501)</t>
  </si>
  <si>
    <t>3501 - Casein, caseinates and other casein derivatives; casein glues (excl. those packaged as glue for retail sale and weighing net &lt;= 1 kg)</t>
  </si>
  <si>
    <t>67.100.99 - Other milk products</t>
  </si>
  <si>
    <t>Consumer information, labelling (TBT); Prevention of deceptive practices and consumer protection (TBT); Protection of human health or safety (TBT)</t>
  </si>
  <si>
    <r>
      <rPr>
        <sz val="11"/>
        <rFont val="Calibri"/>
      </rPr>
      <t>https://members.wto.org/crnattachments/2025/TBT/UKR/25_01588_00_e.pdf
https://members.wto.org/crnattachments/2025/TBT/UKR/25_01588_00_x.pdf
https://members.wto.org/crnattachments/2025/TBT/UKR/25_01588_01_x.pdf
https://members.wto.org/crnattachments/2025/TBT/UKR/25_01588_02_x.pdf
https://minagro.gov.ua/npa/pro-zatverdzhennia-hihiienichnykh-vymoh-do-kharchovykh-kazeiniv-ta-kazeinativ</t>
    </r>
  </si>
  <si>
    <t>DUS DARS 842, Cassava wheat composite flour — Specification, First Edition</t>
  </si>
  <si>
    <t>This Draft Uganda Standard specifies requirements, sampling and test methods for cassava-wheat composite flour. This draft standard does not apply to other composite flours from non-wheat sources which may be used in different products.</t>
  </si>
  <si>
    <t>Flour, meal, powder, flakes, granules and pellets of potatoes (HS code(s): 1105); Prepackaged and prepared foods (ICS code(s): 67.230)</t>
  </si>
  <si>
    <t>1105 - Flour, meal, powder, flakes, granules and pellets of potatoes</t>
  </si>
  <si>
    <t>67.230 - Prepackaged and prepared foods</t>
  </si>
  <si>
    <r>
      <rPr>
        <sz val="11"/>
        <rFont val="Calibri"/>
      </rPr>
      <t>https://members.wto.org/crnattachments/2025/TBT/UGA/25_01584_00_e.pdf</t>
    </r>
  </si>
  <si>
    <t>India</t>
  </si>
  <si>
    <t>Implementation of Quality Control Order for Medical and Surgical Gloves</t>
  </si>
  <si>
    <t>Medical and Surgical Gloves (Quality Control) Order to BIS standardsIS 13422:1992 Disposable Surgical Rubber Gloves.IS 15354 (Part1): 2023 ISO 11193-1: 2020, Single use medical examination gloves (Part 1 Specification for gloves made from rubber latex or rubber solution); IS 4149: 1967 Specification for Post-mortem rubber gloves</t>
  </si>
  <si>
    <t>Disposable Surgical Rubber Gloves, Single use medical examination gloves and post-mortem rubber gloves.HS code: 40151200 (Gloves of a kind used for medical, surgical, dental or veterinary) </t>
  </si>
  <si>
    <t>11.140 - Hospital equipment</t>
  </si>
  <si>
    <t>Prevention of deceptive practices and consumer protection (TBT); Protection of human health or safety (TBT); Protection of the environment (TBT)</t>
  </si>
  <si>
    <r>
      <rPr>
        <sz val="11"/>
        <rFont val="Calibri"/>
      </rPr>
      <t>https://members.wto.org/crnattachments/2025/TBT/IND/25_01587_00_e.pdf</t>
    </r>
  </si>
  <si>
    <t>NCh 146/1:2024 Planchas o placas de yeso-cartón - Parte 1: Requisitos (Chilean Standard (NCh) No. 146/1:2024: Gypsum plasterboard - Part 1: Requirements) (15 pages, in Spanish)</t>
  </si>
  <si>
    <t>The notified Standard establishes the requirements to be met by gypsum plasterboard. It applies to gypsum plasterboard for use in construction (ceilings, partitions, wall cladding, etc.). It does not apply to other derived products formed by adding, subtracting or altering gypsum plasterboard.</t>
  </si>
  <si>
    <t>2520 - Gypsum; anhydrite; plasters consisting of calcined gypsum or calcium sulphate, whether or not coloured, with or without small quantities of accelerators or retarders</t>
  </si>
  <si>
    <t>NCh2440:2023 Asfaltos para pavimentos - Clasificación y requisitos (Chilean Standard (NCh) No. 2440:2023: Asphalts for pavements - Classification and requirements) (32 pages, in Spanish)</t>
  </si>
  <si>
    <t>The notified Standard establishes the classification of asphalts for pavements and includes the symbols used to designate each of these materials.It also establishes the requirements to be met by different types of asphalt intended for the construction and preservation of pavements.It applies to, inter alia, asphalts used in the construction and preservation of roadways, roadsides, cycle lanes, pavements, parking areas, container yards, industrial yards, sports fields, railways, areas intended for livestock, runways, platforms and aircraft parking areas in airports and heliports.It does not apply to asphalt materials intended for uses other than pavements.</t>
  </si>
  <si>
    <t>Asphalts for pavements</t>
  </si>
  <si>
    <t>93.080.20 - Road construction materials</t>
  </si>
  <si>
    <t>NCh3731/1:2024 Adoquines de hormigón - Parte 1: Requisitos (Chilean Standard (NCh) No. 3731/1:2024: Concrete paving blocks - Part 1: Requirements) (13 pages, in Spanish)</t>
  </si>
  <si>
    <t>The notified Standard establishes the requirements for prefabricated single- or double-layer concrete paving blocks intended for use in lanes and roadways, such as cycle lanes, parking lots, industrial areas (including warehouses and ports), airports, bus terminals, service stations, etc. It does not cover characteristics regarding visibility or texture underfoot, or permeable paving blocks.</t>
  </si>
  <si>
    <t>Concrete paving blocks</t>
  </si>
  <si>
    <t>The Order of the Ministry of Agrarian Policy and Food of Ukraine No 4296 “On Approval of the Requirements for Classification of Cattle, Swine and Sheep Carcasses” of 12 December 2024</t>
  </si>
  <si>
    <t>This Order approves the Requirements for classification of carcasses of cattle, swine and sheep.These Requirements apply to the carcasses of cattle, swine and sheep, as well as the methods used to evaluate them. The classification criteria for sheep carcasses may also be applied to goat carcasses.The Requirements define the categories and classes for cattle, swine and sheep carcasses and establish labeling requirements for these carcasses. Each carcass shall be labeled with a tag or stamp containing its category, class, weight, and identification number.These Requirements will apply to carcasses of cattle, swine and sheep slaughtered on or after 01 January 2026 intended for sale, export or import into Ukraine.Meat of cattle, swine and sheep that meets the requirements  of  the legislation on food safety and certain quality indicators in force prior to the enactment of this Order and was placed on the market before 01 January 2026, may remain in circulation until the expiration of the minimum shelf life.</t>
  </si>
  <si>
    <t>Carcasses of cattle, swine and sheep (HS code(s): 020110; 020311; 020410)</t>
  </si>
  <si>
    <t>020110 - Carcases or half-carcases of bovine animals, fresh or chilled; 020311 - Fresh or chilled carcases and half-carcases of swine; 020410 - Fresh or chilled lamb carcases and half-carcases</t>
  </si>
  <si>
    <t>Consumer information, labelling (TBT)</t>
  </si>
  <si>
    <r>
      <rPr>
        <sz val="11"/>
        <rFont val="Calibri"/>
      </rPr>
      <t>https://members.wto.org/crnattachments/2025/TBT/UKR/25_01547_00_x.pdf</t>
    </r>
  </si>
  <si>
    <t>Egypt</t>
  </si>
  <si>
    <t>Draft of Egyptian standard ES 3123-13 “Safety of toys – Part 13: Olfactory board games, cosmetic kits and gustative games"</t>
  </si>
  <si>
    <t>This Standard applies to olfactory board games, cosmetic kits, gustative games and supplementary sets. It specifies requirements on the use of substances and mixtures and in some cases on their amount and concentration in olfactory board games, cosmetic kits, gustative games and supplementary sets to such games or kits._x000D_
These substances and mixtures are:_x000D_
-   Those classified as hazardous by the EC-legislation applying to hazardous substances and hazardous mixtures_x000D_
-   Substances and mixtures which in excessive amounts could harm the health of the children using them and which are not classified as hazardous by the above-mentioned legislation; and_x000D_
-   Any other chemical substance(s) and mixture(s) delivered with the set._x000D_
_x000D_
Furthermore, this document specifies allergenic fragrances which are prohibited in toys, marking requirements, in particular regarding allergenic fragrances, and requirements on a contents list, instructions for use, the equipment intended to be used during the activity and the use of highly flammable liquids. Worth mentioning is that this Draft standard adopts the technical content of EN 71-13/2021+A2:2024.</t>
  </si>
  <si>
    <t>Toys (ICS code(s): 97.200.50)</t>
  </si>
  <si>
    <t>97.200.50 - Toys</t>
  </si>
  <si>
    <t>Dominican Republic</t>
  </si>
  <si>
    <t>ETIQUETADO FRONTAL DE ADVERTENCIA NUTRICIONAL (EFAN) DE LA REPÚBLICA DOMINICANA (Front-of-pack nutrition labelling (EFAN) for the Dominican Republic); (15 pages, in Spanish)</t>
  </si>
  <si>
    <t>The notified resolution covers the following: Placement of nutrition labelling, application and exemptions.Critical nutrient content of the food.Excessive level of nutrients.Symbols used and their dimensions.G/TBT/N/DOM/244- 2 - Penalties.</t>
  </si>
  <si>
    <t>Food products in general (ICS code: 67.040)</t>
  </si>
  <si>
    <t>Food standards; Labelling; Nutrition information</t>
  </si>
  <si>
    <r>
      <rPr>
        <sz val="11"/>
        <rFont val="Calibri"/>
      </rPr>
      <t>https://members.wto.org/crnattachments/2025/TBT/DOM/25_01469_00_s.pdf</t>
    </r>
  </si>
  <si>
    <t>NCh 3842/1:2024 Planchas o placas de yeso con revestimiento de tejido de fibra - Parte 1: Requisitos (Chilean Standard (NCh) No. 3842/1:2024: Fibre-reinforced gypsum boards - Part 1: Requirements) (14 pages, in Spanish)</t>
  </si>
  <si>
    <t>The notified Standard establishes the requirements to be met by gypsum boards with fibre-fabric facing used in construction (ceilings, partitions, wall cladding, etc.). It does not apply to other derived products formed by adding to, removing from or altering gypsum boards with fibre-fabric facing.</t>
  </si>
  <si>
    <t>Fibre-reinforced gypsum boards used in construction</t>
  </si>
  <si>
    <t>Tanzania</t>
  </si>
  <si>
    <t>DARS 1832: 2024, Compounded horse feed — Specification, First Edition.Note: This Draft African Standard was also notified under SPS committee</t>
  </si>
  <si>
    <t>This Committee Draft African Standard specifies the requirements, sampling and test methods for compounded horse feed.</t>
  </si>
  <si>
    <t>Preparations of a kind used in animal feeding (excl. dog or cat food put up for retail sale) (HS code(s): 230990); Animal feeding stuffs (ICS code(s): 65.120),Compounded horse feed</t>
  </si>
  <si>
    <t>230990 - Preparations of a kind used in animal feeding (excl. dog or cat food put up for retail sale)</t>
  </si>
  <si>
    <t>65.120 - Animal feeding stuffs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</si>
  <si>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</si>
  <si>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https://members.wto.org/crnattachments/2025/TBT/TZA/25_01464_00_e.pdf</t>
    </r>
  </si>
  <si>
    <t>DARS 1831:2024,Rabbit feeds — Specification, First Edition.Note: This Draft  African Standard was also notified under SPS committee</t>
  </si>
  <si>
    <t>This Committee Draft African Standard specifies the requirements, sampling and test methods for rabbit feeds.</t>
  </si>
  <si>
    <t>Preparations of a kind used in animal feeding (excl. dog or cat food put up for retail sale) (HS code(s): 230990); Animal feeding stuffs (ICS code(s): 65.120), Rabbit feed</t>
  </si>
  <si>
    <r>
      <rPr>
        <sz val="11"/>
        <rFont val="Calibri"/>
      </rPr>
      <t>https://members.wto.org/crnattachments/2025/TBT/TZA/25_01465_00_e.pdf</t>
    </r>
  </si>
  <si>
    <t>NCh186/1:2024 Fibrocemento - Planchas - Parte 1: Planchas planas - Requisitos (Chilean Standard (NCh) No. 186/1:2024 - Fibre-cement - Sheets - Part 1: Flat sheets - Requirements) (10 pages, in Spanish)</t>
  </si>
  <si>
    <t>The notified Standard establishes the requirements to be met by flat fibre-cement sheets used to cover the interiors and exteriors of buildings. It applies to flat sheets for outdoor applications, such as cladding for building façades, curtain walls, rendering, etc., and to flat sheets for indoor applications, such as partitions, flooring, ceilings, etc. These sheets may have smooth or textured surfaces. It does not apply to the following products: (a) hydraulic cement boards reinforced with wood fibre particles; (b) non-combustible fibreboards reinforced with calcium silicate or cement, for insulation and fire protection; (c) plasterboard sheets; (d) fibre-cement tiles and roof tiles; and (e) siding.</t>
  </si>
  <si>
    <t>Flat fibre-cement sheets</t>
  </si>
  <si>
    <t>6811 - Articles of asbestos-cement, cellulose fibre-cement or the like</t>
  </si>
  <si>
    <t>91.080 - Structures of buildings; 91.100 - Construction materials</t>
  </si>
  <si>
    <t>DRS 603-2: 2025, Ammonium chloride fertilizer — Specification — Part 2: Liquid</t>
  </si>
  <si>
    <t>This Draft Rwanda Standard specifies the requirements, sampling and test methods for liquid ammonium chloride fertilizer. It covers the liquid ammonium chloride fertilizer in concentrate and diluted formulations.</t>
  </si>
  <si>
    <t>(HS code(s): 28); Fertilizers (ICS code(s): 65.080)</t>
  </si>
  <si>
    <t>28 - INORGANIC CHEMICALS; ORGANIC OR INORGANIC COMPOUNDS OF PRECIOUS METALS, OF RARE-EARTH METALS, OF RADIOACTIVE ELEMENTS OR OF ISOTOPES</t>
  </si>
  <si>
    <r>
      <rPr>
        <sz val="11"/>
        <rFont val="Calibri"/>
      </rPr>
      <t>https://members.wto.org/crnattachments/2025/TBT/RWA/25_01470_00_e.pdf</t>
    </r>
  </si>
  <si>
    <t>Draft of Egyptian standard ES 3123-4 “Safety of toys – part 4 : Experimental sets for chemistry and related activities"</t>
  </si>
  <si>
    <t>This Standard specifies requirements for the maximum amount, and in some cases, the maximum concentration of certain substances and mixtures used in experimental sets for chemistry and related activities._x000D_
These substances and mixtures are:_x000D_
-   Those classified as hazardous by the EC-legislation applying to hazardous substances and hazardous mixtures;_x000D_
-   Substances and mixtures which in excessive amounts could harm the health of the children using them and which are not classified as hazardous by the above-mentioned legislation; and_x000D_
-   Any other chemical substance(s) and mixture(s) delivered with the experimental set.This document applies to experimental sets for chemistry and related activities including crystal growing sets, carbon dioxide generating experimental sets and supplementary sets. It also covers sets for chemical experiments within the fields of mineralogy, biology, physics, microscopy and environmental science whenever they contain one or more chemical substances and/or mixtures which are classified as hazardous according to Regulation (EC) No. 1272/2008. Worth mentioning is that this draft standard adopts the technical content of EN 71-4/2020</t>
  </si>
  <si>
    <t>NCh 1207:2024 Pino radiata, Pino Oregón, Pino ponderosa - Clasificación visual para uso estructural - Especificaciones de los grados de calidad (Chilean Standard (NCh) No. 1207:2024: Radiata pine, Oregon pine, ponderosa pine - Visual grading for structural use - Quality grade specifications) (22 pages, in Spanish)</t>
  </si>
  <si>
    <t>The notified Standard establishes the requirements to be met by dry pieces (moisture content less than 20%) of sawn or planed timber of radiata pine, Oregon pine or ponderosa pine that are intended for structural use and graded visually. The dimensional tolerances must meet the specifications set out in Chilean Standard (NCh) No. 2824. This Standard defines three grades: GS, G1 and G2. GS: Normally used as a heavy-duty structural element. G1: Particularly suitable for beams, flooring and roof trusses. G2: Particularly suitable for structural wall partitions. The acceptable mechanical properties associated with these mechanical grades are set out in Chilean Standard (NCh) No. 1198.</t>
  </si>
  <si>
    <t>Dry pieces (moisture content less than 20%) of sawn or planed timber of radiata pine, Oregon pine or ponderosa pine that are intended for structural use</t>
  </si>
  <si>
    <t>Kenya</t>
  </si>
  <si>
    <t>DKS 1515: 2025 Road vehicles — Inspection of road vehicles — Code of practice</t>
  </si>
  <si>
    <t>This Draft Kenya Standard specifies general, safety, technical and environmental requirements for road vehicles and includes inspection schedule for road vehicles. This standard applies to all categories of road vehicles as specified in KS ISO 3833. The standard also applies to inspection of road vehicles as per the Traffic Act, Cap. 403 of the Laws of Kenya.</t>
  </si>
  <si>
    <t>VEHICLES OTHER THAN RAILWAY OR TRAMWAY ROLLING STOCK, AND PARTS AND ACCESSORIES THEREOF (HS code(s): 87); Road vehicle systems in general (ICS code(s): 43.040.01)</t>
  </si>
  <si>
    <t>87 - VEHICLES OTHER THAN RAILWAY OR TRAMWAY ROLLING STOCK, AND PARTS AND ACCESSORIES THEREOF</t>
  </si>
  <si>
    <t>43.040.01 - Road vehicle systems in general</t>
  </si>
  <si>
    <t>Quality requirements (TBT); Reducing trade barriers and facilitating trade (TBT)</t>
  </si>
  <si>
    <r>
      <rPr>
        <sz val="11"/>
        <rFont val="Calibri"/>
      </rPr>
      <t>https://members.wto.org/crnattachments/2025/TBT/KEN/25_01530_00_e.pdf</t>
    </r>
  </si>
  <si>
    <t>NCh163:2024 Áridos para hormigones y morteros - Requisitos (Chilean Standard (NCh) No. 163:2024 - Aggregates for concretes and mortars - Requirements) (58 pages, in Spanish)</t>
  </si>
  <si>
    <t>1.1. The notified Standard establishes the requirements for aggregates and fillers obtained through processing of natural materials, recycled materials and artificial materials, and mixtures thereof, for the preparation of concretes and mortars.1.2. This Standard applies to aggregates used in the preparation of concretes and mortars with a real dry density of between 2000 kg/m3 and 3000 kg/m3, with the exceptions for artificial aggregates laid down in section 7.1.3. This Standard permits the use of some recycled aggregates (see section 6) and artificial aggregates (see section 7), subject to compliance with the requirements established in this Standard. With respect to artificial aggregates, section 7 establishes the feasibility of their use when their real dry density is outside the limits laid down in 1.2.1.4. This Standard does not cover the specific requirements applicable to special aggregates, such as heavyweight and lightweight aggregates.</t>
  </si>
  <si>
    <t>Aggregates and fillers obtained through processing of natural materials, recycled materials and artificial materials, and mixtures thereof, for the preparation of concretes and mortars.</t>
  </si>
  <si>
    <t>251710 - Pebbles, gravel, broken or crushed stone, for concrete aggregates, for road metalling or for railway or other ballast, shingle and flint, whether or not heat-treated</t>
  </si>
  <si>
    <t>91.100.10 - Cement. Gypsum. Lime. Mortar; 91.100.30 - Concrete and concrete products</t>
  </si>
  <si>
    <r>
      <rPr>
        <sz val="11"/>
        <rFont val="Calibri"/>
      </rPr>
      <t>Subsecretaría de Relaciones Económicas Internacionales
Ministerio de Relaciones Exteriores
Teatinos 180
 piso 11
Teléfono: (+56)- 2- 2827 5251
Correo electrónico: mailto: tbt_chile@subrei.gob.cl
Para acceder a la visualización de dicha norma
 debe realizarlo a través del siguiente sitio web: https://www.inncoleccion.cl/ y digitar los siguientes datos:
Empresa: SUBREI-001-25
Usuario: subrei
Contraseña: subrei</t>
    </r>
  </si>
  <si>
    <t>DARS 1833: 2024,Compounded pig feed — Specification, First Edition.Note: This Draft African Standard was also notified under SPS committee</t>
  </si>
  <si>
    <t>This Committee Draft African Standard specifies the requirements, sampling and test methods for compounded pig feeds.</t>
  </si>
  <si>
    <t>Preparations of a kind used in animal feeding (excl. dog or cat food put up for retail sale) (HS code(s): 230990); Animal feeding stuffs (ICS code(s): 65.120), Compounded pig feed </t>
  </si>
  <si>
    <r>
      <rPr>
        <sz val="11"/>
        <rFont val="Calibri"/>
      </rPr>
      <t>https://members.wto.org/crnattachments/2025/TBT/TZA/25_01466_00_e.pdf</t>
    </r>
  </si>
  <si>
    <t>NCh186/2:2024 Fibrocemento - Planchas - Parte 2: Planchas onduladas - Requisitos (Chilean Standard (NCh) No. 186/2:2024 - Fibre-cement - Sheets - Part 2: Corrugated sheets - Requirements) (12 pages, in Spanish)</t>
  </si>
  <si>
    <t>The notified Standard establishes the requirements to be met by corrugated fibre-cement sheets. It applies to corrugated fibre-cement sheets that are primarily used for roofs of buildings.</t>
  </si>
  <si>
    <t>Corrugated fibre-cement sheets</t>
  </si>
  <si>
    <t>91.060.20 - Roofs; 91.100 - Construction materials</t>
  </si>
  <si>
    <t>Philippines</t>
  </si>
  <si>
    <t>Rules and Regulations Covering the Good Manufacturing Practices (GMP) and Registration of Health Supplements Product under the Center for Food Regulation and Research (CFRR)</t>
  </si>
  <si>
    <t>This Order aims to provide guidelines and requirements on the issuance of authorizations for health supplements product.Specifically, it aims to: A. Provide the GMP requirement in the licensing of manufacturers of health supplements;B. Provide registration process and requirements for health supplements; andC. Provide several international references to be used in the regulation and registration of health supplements.</t>
  </si>
  <si>
    <t>Pharmaceutics (ICS code(s): 11.120)</t>
  </si>
  <si>
    <r>
      <rPr>
        <sz val="11"/>
        <rFont val="Calibri"/>
      </rPr>
      <t>https://members.wto.org/crnattachments/2025/TBT/PHL/25_01451_00_e.pdf
https://members.wto.org/crnattachments/2025/TBT/PHL/25_01451_01_e.pdf
https://members.wto.org/crnattachments/2025/TBT/PHL/25_01451_02_e.pdf
https://members.wto.org/crnattachments/2025/TBT/PHL/25_01451_03_e.pdf
https://members.wto.org/crnattachments/2025/TBT/PHL/25_01451_04_e.pdf
https://members.wto.org/crnattachments/2025/TBT/PHL/25_01451_05_e.pdf
https://members.wto.org/crnattachments/2025/TBT/PHL/25_01451_06_e.pdf
https://members.wto.org/crnattachments/2025/TBT/PHL/25_01451_07_e.pdf
https://members.wto.org/crnattachments/2025/TBT/PHL/25_01451_08_e.pdf
https://members.wto.org/crnattachments/2025/TBT/PHL/25_01451_09_e.pdf
https://members.wto.org/crnattachments/2025/TBT/PHL/25_01451_10_e.pdf
https://members.wto.org/crnattachments/2025/TBT/PHL/25_01451_11_e.pdf</t>
    </r>
  </si>
  <si>
    <t>Joint Administrative Order (JAO) No. 001-2025: Guidelines for Administrative Order (AO) No. 23, Series of 2024 “Implementing A Digital and Integrated System for the Pre-border Technical Verification (PTV) and Cross-Border Electronic Invoicing (CEI) of all Import Commodities”</t>
  </si>
  <si>
    <t>The JAO enumerates the roles and responsibilities of the Committee on Pre- border Technical Verification and Cross- border Electronic Invoicing, the member agencies, importers, exporters, and Accredited Testing, Inspection, and Certification Company (ATICC). It also includes the coverage of the PTV and CEI System, the procedures thereof, the penalties for non- compliance, the fees to imposed, the period of implementation, and the documentary requirements to be submitted in compliance thereto, and the procedure for accreditation of TIC Company and the grounds for suspension or revocation of its accreditation.</t>
  </si>
  <si>
    <t>See Appendices 1-3: List of Agricultural Goods, List of goods with Health and Safety Risk, and List of High-Risk Goods</t>
  </si>
  <si>
    <r>
      <rPr>
        <sz val="11"/>
        <rFont val="Calibri"/>
      </rPr>
      <t>https://members.wto.org/crnattachments/2025/TBT/PHL/25_01450_00_e.pdf</t>
    </r>
  </si>
  <si>
    <t>DARS 1836:2024, Poultry feeds — Specification, First Edition.Note: This Draft  African Standard was also notified under SPS committee</t>
  </si>
  <si>
    <t>This Draft African Standard specifies the requirements, sampling and test methods for feed used for feeding poultry.This standard applies to feed for feeding the following classes of poultry: chicken:turkey:goose;duck;ostrich;guinea fowl; andquail.</t>
  </si>
  <si>
    <t>Preparations of a kind used in animal feeding (excl. dog or cat food put up for retail sale) (HS code(s): 230990); Animal feeding stuffs (ICS code(s): 65.120), Poultry feeds</t>
  </si>
  <si>
    <t>Animal health</t>
  </si>
  <si>
    <r>
      <rPr>
        <sz val="11"/>
        <rFont val="Calibri"/>
      </rPr>
      <t>https://members.wto.org/crnattachments/2025/TBT/TZA/25_01467_00_e.pdf</t>
    </r>
  </si>
  <si>
    <t>DARS 1837:2024, Poultry feed premixes — Specification, First Edition.Note: This Draft  African Standard was also notified under SPS committee</t>
  </si>
  <si>
    <t>This Draft African Standard specifies the requirements, sampling and methods of test for poultry feed premixes (vitamins and micro minerals mix). This document applies  to poultry species namely;  Chicken, Turkey, Duck, Goose, Quail and Ostrich.</t>
  </si>
  <si>
    <t>Preparations of a kind used in animal feeding (excl. dog or cat food put up for retail sale) (HS code(s): 230990); Animal feeding stuffs (ICS code(s): 65.120), Poultry feed premixes  </t>
  </si>
  <si>
    <r>
      <rPr>
        <sz val="11"/>
        <rFont val="Calibri"/>
      </rPr>
      <t>https://members.wto.org/crnattachments/2025/TBT/TZA/25_01468_00_e.pdf</t>
    </r>
  </si>
  <si>
    <t>National Standard of the P.R.C., Specification for civil unmanned aircraft system operational identification</t>
  </si>
  <si>
    <t>This document specifies the information content and format for the operational identification of civil unmanned aircraft system, as well as the functional and performance requirements for sending, receiving and processing, and describes the corresponding verification methods._x000D_
This document applies to the design, production, manufacturing, testing, inspection, approval, and operation of civil unmanned aircraft systems, dedicated receiving equipment for broadcasting and network operational identification of civil unmanned aircraft systems, and network links which is used for civil unmanned aircraft system operational identification.</t>
  </si>
  <si>
    <t>civil unmanned aircraft system(HS code(s): 880621; 880691; 9503); (ICS code(s): 03.220.50)</t>
  </si>
  <si>
    <t>880691 - Unmanned aircraft, with maximum take-off weight &lt;= 250 g (excl. for remote-controlled flight only); 880621 - Unmanned aircraft, for remote-controlled flight only, with maximum take-off weight &lt;= 250 g; 9503 - Tricycles, scooters, pedal cars and similar wheeled toys; dolls' carriages; dolls; other toys; reduced-size ("scale") models and similar recreational models, working or not; puzzles of all kinds.</t>
  </si>
  <si>
    <t>03.220.50 - Air transport</t>
  </si>
  <si>
    <r>
      <rPr>
        <sz val="11"/>
        <rFont val="Calibri"/>
      </rPr>
      <t>https://members.wto.org/crnattachments/2025/TBT/CHN/25_01423_00_x.pdf</t>
    </r>
  </si>
  <si>
    <t>National Standard of the P.R.C., Feed additives-Part 3:Minerals and their complexes (or chelates)一Tricalcium phosphate </t>
  </si>
  <si>
    <t>This document specifies the chemical name, molecular formula and relative molecular mass of tricalcium phosphate, specifies the technical requirements, inspection rules, labeling, packaging, transportation, storage and shelf life of feed additive tricalcium phosphate, and describes the sampling and test methods._x000D_
This document applies to feed additive tricalcium phosphate produced by methods of high-temperature sintering, chemical precipitation, phytic acid calcium hydrolysis, and calcination of sodium hypophosphite slag.</t>
  </si>
  <si>
    <t>tricalcium phosphate(HS code(s): 283526); (ICS code(s): 65.120)</t>
  </si>
  <si>
    <t>283526 - Phosphates of calcium (excl. calcium hydrogenorthophosphate "dicalcium phosphate")</t>
  </si>
  <si>
    <t>Prevention of deceptive practices and consumer protection (TBT); Protection of animal or plant life or health (TBT); Quality requirements (TBT)</t>
  </si>
  <si>
    <r>
      <rPr>
        <sz val="11"/>
        <rFont val="Calibri"/>
      </rPr>
      <t>https://members.wto.org/crnattachments/2025/TBT/CHN/25_01427_00_x.pdf</t>
    </r>
  </si>
  <si>
    <t>National Standard of the P.R.C., Feed additives—Part 2: Vitamins,provitamins and chemically well-defined substances having similar effect— L-Calcium ascorbate </t>
  </si>
  <si>
    <t>This document specifies the requirements, test methods, inspection rules, labeling，packaging, transportation storage and shelf life for feed additive L-Calcium ascorbatea_x000D_
This document applies to L-Calcium ascorbate made from L-ascorbic acid and calcium salts.</t>
  </si>
  <si>
    <t>L-Calcium ascorbatea(HS code(s): 293627); (ICS code(s): 65.020.30)</t>
  </si>
  <si>
    <t>293627 - Vitamin C and its derivatives, used primarily as vitamins</t>
  </si>
  <si>
    <t>65.020.30 - Animal husbandry and breeding</t>
  </si>
  <si>
    <r>
      <rPr>
        <sz val="11"/>
        <rFont val="Calibri"/>
      </rPr>
      <t>https://members.wto.org/crnattachments/2025/TBT/CHN/25_01424_00_x.pdf</t>
    </r>
  </si>
  <si>
    <t>National Standard of the P.R.C., Feed additives—Part 2: Vitamins, provitamins and chemically well-defined substances having similar effect—Choline chloride</t>
  </si>
  <si>
    <t>This document specifies the chemical name, molecular formula and relative molecular mass of choline chloride. It specifies the technical requirements, inspection rules, labeling, packaging, transportation, storage and shelf life of the feed additive choline chloride, and describes the sampling and test methods._x000D_
This document applies to the choline chloride aqueous solution produced by the reaction of trimethylamine hydrochloride aqueous solution with ethylene oxide, as well as the choline chloride powder made by adding a carrier to the choline chloride aqueous solution as the raw material.</t>
  </si>
  <si>
    <t>choline chloride(HS code(s): 230990; 292310); (ICS code(s): 65.120)</t>
  </si>
  <si>
    <t>230990 - Preparations of a kind used in animal feeding (excl. dog or cat food put up for retail sale); 292310 - Choline and its salts</t>
  </si>
  <si>
    <r>
      <rPr>
        <sz val="11"/>
        <rFont val="Calibri"/>
      </rPr>
      <t>https://members.wto.org/crnattachments/2025/TBT/CHN/25_01425_00_x.pdf</t>
    </r>
  </si>
  <si>
    <t>National Standard of the P.R.C.,Feed additives—Part 3: Minerals and their complexes (or chelates)—Monocalcium phosphate </t>
  </si>
  <si>
    <t>This document specifies the chemical name, molecular formula and relative molecular mass, specifies the technical requirements, inspection rules, marking, packaging, transportation, storage and shelf life, describes the sampling and test methods of feed additives monocalcium phosphate._x000D_
This document applies to feed additive monocalcium phosphate produced by chemical synthesis from wet process phosphoric acid as raw material.</t>
  </si>
  <si>
    <t>monocalcium phosphate(HS code(s): 283526); (ICS code(s): 65.120)</t>
  </si>
  <si>
    <r>
      <rPr>
        <sz val="11"/>
        <rFont val="Calibri"/>
      </rPr>
      <t>https://members.wto.org/crnattachments/2025/TBT/CHN/25_01429_00_x.pdf</t>
    </r>
  </si>
  <si>
    <t>Viet Nam</t>
  </si>
  <si>
    <t>Draft of National technical regulation on Safety of Protective equipment for martial arts</t>
  </si>
  <si>
    <t>This draft Technical Regulation stipulates requirements on safety, testing, conformity certification of protective equipment in martial arts produced domestically and imported and circulated on the market, including the following equipment: - Equipment for trunk protectors; - Equipment for head protectors; - Equipment for genital protectors. This draft Technical Regulation applies to manufacturers, importers, distributors and retailers of martial arts protective equipment and organizations, individuals involved in the management, testing, conformity certification of protective equipment in martial arts which are within the scope of this draft Technical Regulation. </t>
  </si>
  <si>
    <t>Protective equipment for martial arts </t>
  </si>
  <si>
    <t>13.340.99 - Other protective equipment; 97.220 - Sports equipment and facilities</t>
  </si>
  <si>
    <r>
      <rPr>
        <sz val="11"/>
        <rFont val="Calibri"/>
      </rPr>
      <t>https://members.wto.org/crnattachments/2025/TBT/VNM/25_01419_00_x.pdf</t>
    </r>
  </si>
  <si>
    <t>Allowing Product Identification Numbers for restricted-use vehicles and snowmobiles; (6 pages (consultation 3 pages, background 3 pages), available in English and French) </t>
  </si>
  <si>
    <t>Transport Canada is considering updating the Motor Vehicle Safety Regulations to allow either a Vehicle Identification Number (VIN) or a Product Identification Number (PIN) to be used for both restricted-use vehicles and snowmobiles in order to comply with Canadian Motor Vehicle Safety Standard 115.</t>
  </si>
  <si>
    <t>Motor vehicle: (ICS: 43.020, 43.080).</t>
  </si>
  <si>
    <t>43.160 - Special purpose vehicles</t>
  </si>
  <si>
    <t>Bangladesh</t>
  </si>
  <si>
    <t>Mayonnaise (Draft for Second rev.)</t>
  </si>
  <si>
    <t>This standard specifies the requirements, methods of sampling and test for for mayonnaise for edible purpose. This includes requirements for different types of mayonnaise i.e. real mayonnaise, medium fat mayonnaise and low fat mayonnaise along with their ingredients; guideline for food additives and food preservatives used for the product; hygienic and legal requirements; and the packaging and marking provision for the product. Various food safety parameters (e.g. trans fatty acids, heavy metals and microbiological limits) have been included. </t>
  </si>
  <si>
    <t>Mayonnaise, ICS 67.220.10 </t>
  </si>
  <si>
    <t>210390 - Preparations for sauces and prepared sauces; mixed condiments and seasonings (excl. soya sauce, tomato ketchup and other tomato sauces, mustard, and mustard flour and meal)</t>
  </si>
  <si>
    <t>67.200.10 - Animal and vegetable fats and oils</t>
  </si>
  <si>
    <t>Prevention of deceptive practices and consumer protection (TBT); Protection of human health or safety (TBT); Quality requirements (TBT)</t>
  </si>
  <si>
    <r>
      <rPr>
        <sz val="11"/>
        <rFont val="Calibri"/>
      </rPr>
      <t>https://members.wto.org/crnattachments/2025/TBT/BGD/25_01411_00_e.pdf
https://members.wto.org/crnattachments/2025/TBT/BGD/25_01411_01_e.pdf</t>
    </r>
  </si>
  <si>
    <t>National Standard of the P.R.C., Combustible gas detectors－Part 2：Household combustible gas detectors </t>
  </si>
  <si>
    <t>This document specifies the terms and definitions of household combustible gas detectors, specifies the requirements, inspection rules and markings, and describes the corresponding test methods._x000D_
This document applies to the design, manufacture,and inspection of household combustible gas detector products used in residential environments to detect combustible gases such as natural gas, liquefied petroleum gas, artificial coal gas, and their incomplete combustion products.</t>
  </si>
  <si>
    <t>household combustible gas detectors(HS code(s): 902710); (ICS code(s): 13.220.20)</t>
  </si>
  <si>
    <t>902710 - Gas or smoke analysis apparatus</t>
  </si>
  <si>
    <t>13.220.20 - Fire protection</t>
  </si>
  <si>
    <r>
      <rPr>
        <sz val="11"/>
        <rFont val="Calibri"/>
      </rPr>
      <t>https://members.wto.org/crnattachments/2025/TBT/CHN/25_01422_00_x.pdf</t>
    </r>
  </si>
  <si>
    <t>National Standard of the P.R.C., Feed additives—Part 8:Preservatives,mildew preventives and acidity regulators—Calcium citrate</t>
  </si>
  <si>
    <t>This document specifies the chemical name, molecular formula, relative molecular mass and structural formula of calcium citrate, stipulates the technical requirements, inspection rules, labeling, packaging, transportation, storage and shelf life of feed additive calcium citrate, and describes the sampling and test methods._x000D_
This document applies to the feed additive calcium citrate made through the reaction of citric acid and calcium-containing compounds as raw materials.</t>
  </si>
  <si>
    <t>calcium citrate(HS code(s): 291815); (ICS code(s): 65.120)</t>
  </si>
  <si>
    <t>291815 - Salts and esters of citric acid (excl. inorganic or organic compounds of mercury)</t>
  </si>
  <si>
    <r>
      <rPr>
        <sz val="11"/>
        <rFont val="Calibri"/>
      </rPr>
      <t>https://members.wto.org/crnattachments/2025/TBT/CHN/25_01428_00_x.pdf</t>
    </r>
  </si>
  <si>
    <t>Margarine (Draft for First rev.)</t>
  </si>
  <si>
    <t>This standard specifies the requirements, methods of sampling and test for margarine and margarine spreads for edible purpose. This includes requirements for margarine, margarine spreads and industrial margarinealong with their ingredients; guideline for flavour, emulsifiers, colours, antioxidants, food additives and food preservatives used for the product; shelf life, hygienic and legal requirements; and the packaging and marking provision for the product. Various food safety parameters (e.g. trans fatty acids, heavy metals and microbiological limits) have been included. Butter and dairy spreads are not covered by this standard. </t>
  </si>
  <si>
    <t>Margarine, ICS 67.200.10 </t>
  </si>
  <si>
    <t>151710 - Margarine (excl. liquid)</t>
  </si>
  <si>
    <t>67.100 - Milk and milk products; 67.220.10 - Spices and condiments</t>
  </si>
  <si>
    <t>Prevention of deceptive practices and consumer protection (TBT); Protection of human health or safety (TBT); Quality requirements (TBT); Harmonization (TBT)</t>
  </si>
  <si>
    <r>
      <rPr>
        <sz val="11"/>
        <rFont val="Calibri"/>
      </rPr>
      <t>https://members.wto.org/crnattachments/2025/TBT/BGD/25_01410_00_e.pdf</t>
    </r>
  </si>
  <si>
    <t>National Standard of the P.R.C.,Feed additives—Part 3: Minerals and their complexes (or chelates)—Dicalcium phosphate</t>
  </si>
  <si>
    <t>This document specifies the chemical name, molecular formula and relative molecular mass, specifies the technical requirements, inspection rules, marking, packaging, transportation, storage and shelf life, describes the sampling and test methods of feed additives dicalcium phosphate._x000D_
This document applies to feed additive dicalcium phosphate produced by chemical synthesis from wet process phosphoric acid as raw material.</t>
  </si>
  <si>
    <t>dicalcium phosphate(HS code(s): 283526); (ICS code(s): 65.120)</t>
  </si>
  <si>
    <r>
      <rPr>
        <sz val="11"/>
        <rFont val="Calibri"/>
      </rPr>
      <t>https://members.wto.org/crnattachments/2025/TBT/CHN/25_01430_00_x.pdf</t>
    </r>
  </si>
  <si>
    <t>National Standard of the P.R.C., Audible and/or visual fire alarm signaling appliances </t>
  </si>
  <si>
    <t>This document specifies the terms and definitions of audible and/or visual fire alarm signaling appliances, specifies their classification, requirements, inspection rules, marking and packaging, and describes the corresponding test methods._x000D_
This document applies to the design, manufacture, and inspection of audible and/or visual fire alarm signaling appliances used in industrial and civil buildings.</t>
  </si>
  <si>
    <t>audible and / or visual fire alarm signaling appliances (HS code(s): 853110); (ICS code(s): 13.220.20)</t>
  </si>
  <si>
    <t>853110 - Burglar or fire alarms and similar apparatus</t>
  </si>
  <si>
    <r>
      <rPr>
        <sz val="11"/>
        <rFont val="Calibri"/>
      </rPr>
      <t>https://members.wto.org/crnattachments/2025/TBT/CHN/25_01420_00_x.pdf</t>
    </r>
  </si>
  <si>
    <t>National Standard of the P.R.C., Feed additives—Part 2: Vitamins, provitamins and chemically well-defined substances having similar effect—Nicotinamide </t>
  </si>
  <si>
    <t>This document specifies the chemical name, molecular formula and relative molecular mass of nicotinamide, specifies the technical requirements, inspection rules, labeling, packaging, transportation, storage and shelf life of the feed additive nicotinamide, and describes the sampling and test methods._x000D_
This document applies to feed additive nicotinamide made by chemical synthesis.</t>
  </si>
  <si>
    <t>nicotinamide(HS code(s): 293624; 293629); (ICS code(s): 65.120)</t>
  </si>
  <si>
    <t>293624 - D-Pantothenic or DL-pantothenic acid "Vitamin B3 or B5" and their derivatives, used primarily as vitamins; 293629 - Vitamins and their derivatives, used primarily as vitamins, unmixed (excl. vitamins A, B1, B2, B3, B5, B6, B12, C, E and their derivatives)</t>
  </si>
  <si>
    <r>
      <rPr>
        <sz val="11"/>
        <rFont val="Calibri"/>
      </rPr>
      <t>https://members.wto.org/crnattachments/2025/TBT/CHN/25_01426_00_x.pdf</t>
    </r>
  </si>
  <si>
    <t>National Standard of the P.R.C., Combustible gas detectors－Part 1: Point-type combustible gas detectors for industrial and commercial use</t>
  </si>
  <si>
    <t>This document specifies the terms and definitions of point-type combustible gas detectors for industrial and commercial use, specifies their classification, requirements, inspection rules, marking and packaging, and describes the corresponding test methods._x000D_
This document applies to the design, manufacture, and inspection of point-type combustible gas detectors used in industrial and commercial settings.</t>
  </si>
  <si>
    <t>point-type combustible gas detectors for industrial and commercial use(HS code(s): 902710); (ICS code(s): 13.220.20)</t>
  </si>
  <si>
    <r>
      <rPr>
        <sz val="11"/>
        <rFont val="Calibri"/>
      </rPr>
      <t>https://members.wto.org/crnattachments/2025/TBT/CHN/25_01421_00_x.pdf</t>
    </r>
  </si>
  <si>
    <t>Argentina</t>
  </si>
  <si>
    <t>Proyecto de Resolución N° 07/24- "Reglamento Técnico MERCOSUR sobre Envases de Polietilentereftalato (PET) Postconsumo Reciclado Grado Alimentario (PET-PCR grado alimentario) destinados a estar en Contacto con Alimentos (Derogación de la Resolución GMC N° 30/07)" (Draft Resolution No. 07/24 - "MERCOSUR Technical Regulation on food-grade post-consumer recycled polyethylene terephthalate (PET) containers (food-grade PCR PET) intended to come into contact with food (Repeal of Common Market Group (GMC) Resolution No. 30/07)") (10 pages, in Spanish)</t>
  </si>
  <si>
    <t>The notified draft Resolution No. 07/24 is an update to GMC Resolution No. 30/07 "MERCOSUR Technical Regulation on food-grade post-consumer recycled polyethylene terephthalate (PET) containers (food-grade PCR PET) intended to come into contact with food", amending in particular the requirements for certain chemical recycling processes.G/TBT/N/ARG/463- 2 -</t>
  </si>
  <si>
    <t>Food-grade post-consumer recycled polyethylene terephthalate (PET) containers intended to come into contact with food</t>
  </si>
  <si>
    <t>Consumer information, labelling (TBT); Prevention of deceptive practices and consumer protection (TBT); Protection of human health or safety (TBT); Quality requirements (TBT)</t>
  </si>
  <si>
    <r>
      <rPr>
        <sz val="11"/>
        <rFont val="Calibri"/>
      </rPr>
      <t>https://members.wto.org/crnattachments/2025/TBT/ARG/25_01363_00_s.pdf
http://www.puntofocal.gob.ar/proyecto/07-24.pdf</t>
    </r>
  </si>
  <si>
    <t>Draft Circular specifying the List of products and goods with unsafe capability under management responsibility of Ministry of Information and Communications </t>
  </si>
  <si>
    <t>This draft Circular specifies the List of products and goods with unsafe capability under management responsibility of Ministry of Information and Communications (the “List of Group 2 products and goods” for short). The draft Circular content is as follows:_x000D_
Article 1. Scope of regulations;_x000D_
Article 2. Subjects of application;_x000D_
Article 3. List of Group 2 products and goods;_x000D_
Article 4. Principle of management for Group 2 products and goods; _x000D_
Article 5. Some cases of exemption for import quality examination;_x000D_
Article 6. Some cases which are not mandatory for application of some parts/whole technical regulations; _x000D_
Article 7. Enforcement;_x000D_
Article 8. Transition provisions;Article 9. Implementation;_x000D_
Annex I. List of information and communication products and goods subject to mandatory certification and declaration;_x000D_
Annex II. List of information and communication products and goods subject to mandatory declaration._x000D_
This draft Circular specifies the List of products and goods with unsafe capability under management responsibility of Ministry of Information and Communications, which is in line with the Law on quality of products and goods. _x000D_
The List of products and goods is divided into 2 sub-lists, which are detailed in the Annex I and Annex II. Each sub-list has it own principles for mandatory quality management (ie, certification, declaration of conformity), according to the Circular No.30/2011/TT-BTTTT dated October 31, 2011 specifying mandatory certification and declaration of products and goods in information technology and communications sector and the Circular No.15/2018/TT-BTTTT dated November 15, 2018, the Circular No.10/2020/TT-BTTTT dated May 07, 2020 providing modifications and amendments for the Circular No.30/2011/TT-BTTTT._x000D_
This draft Circular is intended to supersede the Circular No. 02/2024/TT-BTTTT dated March 29, 2024 of the Minister of Information and Communications specifying the List of products and goods with unsafe capability under management responsibility of Ministry of Information and Communications. </t>
  </si>
  <si>
    <t>Products and goods with unsafe capability under management responsibility of Ministry of Information and Communications</t>
  </si>
  <si>
    <r>
      <rPr>
        <sz val="11"/>
        <rFont val="Calibri"/>
      </rPr>
      <t>https://members.wto.org/crnattachments/2025/TBT/VNM/25_01378_00_x.pdf</t>
    </r>
  </si>
  <si>
    <t>DUS DARS 838:2024, Cassava flour — Specification, First EditionNote: This Draft Uganda Standard was also notified to the SPS Committee.</t>
  </si>
  <si>
    <t>This Draft Uganda Standard specifies requirements, sampling and test methods for cassava flour, which is obtained from the processing of cassava (Manihot esculenta Crantz) intended for human consumption.</t>
  </si>
  <si>
    <t>Flour, meal and powder of sago or of roots or tubers of manioc, arrowroot, salep, sweet potatoes and similar roots and tubers with a high content of starch or inulin of heading 0714 (HS code(s): 110620); Vegetables and derived products (ICS code(s): 67.080.20)</t>
  </si>
  <si>
    <t>110620 - Flour, meal and powder of sago or of roots or tubers of manioc, arrowroot, salep, sweet potatoes and similar roots and tubers with a high content of starch or inulin of heading 0714</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</si>
  <si>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</si>
  <si>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https://members.wto.org/crnattachments/2025/TBT/UGA/25_01393_00_e.pdf</t>
    </r>
  </si>
  <si>
    <t>Korea, Republic of</t>
  </si>
  <si>
    <t>Draft partial amendment of the Enforcement Decree of the Act on Registration and Evaluation of Chemical Substances</t>
  </si>
  <si>
    <t>A. Criteria for designation of hazardous substance [Article 3 &amp; Attachment 1 of the amended Enforcement Decree]_x000D_
 - The definitions of “human acute hazardous substance”, “human chronic hazardous substance”, and “ecologically-hazardous substance” are newly inserted in the Act on Registration and Evaluation of Chemical Substances (hereinafter referred to as “the Act”) [Please refer to the partial amendment of the Act of 6 February 2024]. Accordingly, the amended Enforcement Decree states criteria for designating these three categories of hazardous substance.B. Legal basis for establishment of the Hazards Evaluation Committee as an expert sub-body of the Chemicals Evaluation Committee [Article 7 of the amended Enforcement Decree]C. Revision of terminology in line with the amended Act [Article 11, Article 20-2, Article 27 and Article 31 of the amended Enforcement Decree]_x000D_
 - In the Act, Article 2(6) is revised, and Article 2(6-2) and Article 2(6-3) are newly inserted, and Article 2(10) is deleted. Accordingly, terminologies in relevant provisions of the Enforcement Decree are also modified in line with the amended Act.D. As Article 19-3 and Article 42(3) are newly inserted in the Act, chemical substances that the necessity of hazard evaluation is recognized are added into the amended Enforcement Decree. [Article 16 of the amended Enforcement Decree]E. The amended Enforcement Decree states a broader scope of data that can be disclosed even when data protection is requested pursuant to Article 45 of the Act. [Article 30 of the amended Enforcement Decree]F. Provisions regarding delegation or entrustment of the authority are amended. To unify interlinked works of different agencies into one agency, the Korea Environment Corporation (KECO) is entrusted to receive a report on appointment or dismissal of only representative (OR), and then issue a notice of reporting. In addition, works regarding submission order of reports or data, and access to facilities and business places under Article 43(1) of the Act are conducted by the head of a regional environmental office. [Article 31 of the amended Enforcement Decree]</t>
  </si>
  <si>
    <t>Chemical Substances</t>
  </si>
  <si>
    <t>71.100 - Products of the chemical industry</t>
  </si>
  <si>
    <t>Protection of human health or safety (TBT); Protection of animal or plant life or health (TBT)</t>
  </si>
  <si>
    <r>
      <rPr>
        <sz val="11"/>
        <rFont val="Calibri"/>
      </rPr>
      <t>https://members.wto.org/crnattachments/2025/TBT/KOR/25_01379_00_x.pdf
https://opinion.lawmaking.go.kr/gcom/ogLmPp/81436?opYn=Y&amp;cptOfiOrgCd=1480000&amp;isOgYn=Y&amp;myOpnYn=N&amp;btnType=1</t>
    </r>
  </si>
  <si>
    <t>DUS DARS 840:2024, High quality cassava flour — Specification, First EditionNote: This Draft Uganda Standard was also notified to the SPS Committee.</t>
  </si>
  <si>
    <t>This Draft Uganda Standard specifies requirements, sampling and test methods for high quality cassava flour, which is obtained from the processing of cassava (Manihot esculenta Crantz), intended for human consumption.</t>
  </si>
  <si>
    <r>
      <rPr>
        <sz val="11"/>
        <rFont val="Calibri"/>
      </rPr>
      <t>https://members.wto.org/crnattachments/2025/TBT/UGA/25_01395_00_e.pdf</t>
    </r>
  </si>
  <si>
    <t>Denmark</t>
  </si>
  <si>
    <t>Regulation on ban on discharges of the water from ships' sulphur exhaust gas cleaning systems (EGCS) to the sea</t>
  </si>
  <si>
    <t>The regulation introduces a ban on ships' discharge of scrubber water from sulfur scrubbers in Danish territorial waters. The ban will come into effect on July 1, 2025, for ships with open-loop scrubbers. For ships with closed-loop scrubbers, the ban will come into effect on July 1, 2029. The purpose of the ban is to help improve  the condition of  and protect the Danish marine environment. The regulation is based on a new provision in the Danish Act on the Protection of the Marine Environment, which has been proposed through a legal proposal that provides the legal basis to implement the upcoming ban. This regulation thus implements the rules regarding the ban based on the legal proposal. The regulation implements a political agreement made on April 11, 2024.</t>
  </si>
  <si>
    <t>Scrubber water discharges (EGCS discharges) and fuel</t>
  </si>
  <si>
    <t>13.030 - Wastes</t>
  </si>
  <si>
    <t>Protection of the environment (TBT)</t>
  </si>
  <si>
    <r>
      <rPr>
        <sz val="11"/>
        <rFont val="Calibri"/>
      </rPr>
      <t xml:space="preserve">https://members.wto.org/crnattachments/2025/TBT/DNK/25_01398_00_x.pdf
https://members.wto.org/crnattachments/2025/TBT/DNK/25_01398_01_x.pdf
New regulation (Regulation on ban on discharges of the water from ships' sulphur exhaust gas cleaning systems (EGCS) to the sea):  https://technical-regulation-information-system.ec.europa.eu/en/notification/26661
</t>
    </r>
  </si>
  <si>
    <t>DUS DARS 836:2024, Fresh bitter cassava — Specification, First EditionNote: This Draft Uganda Standard was also notified to the SPS Committee.</t>
  </si>
  <si>
    <t>This Draft Uganda Standard specifies requirements, sampling and test methods for varieties of fresh bitter cassava roots of Manihot esculenta Crantz, of the Euphorbiaceae family, for human consumption. Cassava roots intended for industrial processing are excluded in this standard.</t>
  </si>
  <si>
    <t>Fresh, chilled, frozen or dried roots and tubers of manioc "cassava", whether or not sliced or in the form of pellets (HS code(s): 071410); Vegetables and derived products (ICS code(s): 67.080.20)</t>
  </si>
  <si>
    <t>071410 - Fresh, chilled, frozen or dried roots and tubers of manioc "cassava", whether or not sliced or in the form of pellets</t>
  </si>
  <si>
    <r>
      <rPr>
        <sz val="11"/>
        <rFont val="Calibri"/>
      </rPr>
      <t>https://members.wto.org/crnattachments/2025/TBT/UGA/25_01383_00_e.pdf</t>
    </r>
  </si>
  <si>
    <t>DUS DARS 853:2024, Cassava bread — Specification, First EditionNote: This Draft Uganda Standard was also notified to the SPS Committee.</t>
  </si>
  <si>
    <t>This Draft Uganda Standard specifies requirements, sampling and test methods for cassava bread, intended for human consumption.</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</si>
  <si>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(HS code(s): 190590)</t>
  </si>
  <si>
    <t>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</si>
  <si>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r>
      <rPr>
        <sz val="11"/>
        <rFont val="Calibri"/>
      </rPr>
      <t>https://members.wto.org/crnattachments/2025/TBT/UGA/25_01380_00_e.pdf</t>
    </r>
  </si>
  <si>
    <t>Draft Partial Amendment of the Enforcement Rule of the Act on Registration and Evaluation of Chemical Substances</t>
  </si>
  <si>
    <t>A. Criteria of “substance of unidentified hazard” [Article 2-2 &amp; Attachment 1-2 of the amended Enforcement Rule]As “substance of unidentified hazard” is newly defined in Article 2(10-3) of the Act on Registration and Evaluation of Chemical Substances (hereinafter referred to as “the Act”), the Enforcement Rule specifies criteria of “substance of unidentified hazard”.B. Amended or newly-inserted provisions on reporting of chemical substance, including change of an institution who receives reporting on new chemical substances [Article 6-3, Article 11-2, and Article 15-3 amended; Article 26-2 and Attachment 7-2 newly inserted in the amended Enforcement Rule]As a responsible institution of reporting is changed to the Korea Environment Corporation (KECO), it is reflected in the amended Enforcement Rule. In addition, a scope of data that can be submitted to report new substances is changed from “data owned by the concerned submitter” to “data owned or confirmed by the concerned submitter”.As the definition of “substance of unidentified hazard” is newly inserted in the amended Act, the Enforcement Rule states that a change of reporting shall be made when a chemical substance does not meet the criteria of “substance of unidentified hazard”.As Article 19-3 is newly inserted in the Act, the Enforcement Rule states how to review appropriateness of data submitted for reporting. The Enforcement Rule also stipulates the matters that are required based on result of appropriateness review, including producing hazard data, informing relevant agencies of the review result, and recommending change of reporting to the concerned reporter.C. Revision of terminology in line with the amended Act [Article 25, Article 34, Article 35, Article 38 and Article 40 of the amended Enforcement Rule]In the Act, Article 2(6) is amended, and Article 2(6-2) and Article 2(6-3) are newly inserted, and the existing definition of “toxic substance” is deleted. The definitions of “human acute hazardous substance”, “human chronic hazardous substance”, and “ecologically-hazardous substance” are newly inserted in the Act. In addition, since Article 2(10) is deleted in the Act, the definition of “hazardous substance” is deleted. Accordingly, terminologies in relevant provisions of the Enforcement Rule are also modified in line with the amended Act.D. The amended matters about provision and disclosure methods of chemical information in the Act are reflected in the Enforcement Rule. [Article 35, Article 37 and Article 51 amended; Article 51-2 newly inserted; Form 42 newly inserted]As Article 29(1)3 is newly inserted in the Act, “substance of unidentified hazard” is added to be subject to chemical information disclosure. Accordingly, the Enforcement Rule stipulates the matters about information provision of “substance of unidentified hazard.”The Enforcement Rule identifies the scope of chemical information disclosure, the procedures to modify or supplement already-disclosed data, etc. In addition, a relevant form is newly developed.E. As the Act is amended, including adjusted criteria for registration/reporting of new chemical substance and definition of “substance of unidentified hazard”, relevant guidance and forms are also modified such as a guidance for submission of test data in Attachment 1 of the Enforcement Rule, and a notice of chemicals registration, etc. [Form 4, 5-3, 5-4, 5-5, 12, 16, 17, 25 and 26 in the amended Enforcement Rule]  F. The sections for importer information is deleted from the form of requesting data protection/extension of data protection period because the information on importer is submitted for registration or reporting of chemical substances, and such information is updatable through “change of reporting” system when importer is changed. [Form 37 in the amended Enforcement Rule]G. To unify the interlinked works under Article 38(2) of the Act that are conducted by different agencies into one agency, the Korea Environment Corporation (KECO) is entrusted to receive a report on appointment or dismissal of only representative (OR), and issue a notice of reporting. [Article 49 of the amended Enforcement Rule]H. The authority to access facilities and business places for inspection under Article 43 of the Act is transferred from the Minister of Environment, the head of the National Institute of Environmental Research (NIER), and the head of the National Institute of Chemical Safety (NICS) to the Minister of Environment and the head of a regional environmental office. [Article 52 of the amended Enforcement Rule]</t>
  </si>
  <si>
    <r>
      <rPr>
        <sz val="11"/>
        <rFont val="Calibri"/>
      </rPr>
      <t>https://members.wto.org/crnattachments/2025/TBT/KOR/25_01381_00_x.pdf
https://opinion.lawmaking.go.kr/gcom/ogLmPp/81434?opYn=Y&amp;cptOfiOrgCd=1480000&amp;isOgYn=Y&amp;myOpnYn=N&amp;btnType=1</t>
    </r>
  </si>
  <si>
    <t>DUS DARS 835:2024, Fresh sweet cassava — Specification, First EditionNote: This Draft Uganda Standard was also notified to the SPS Committee.</t>
  </si>
  <si>
    <t>This Draft Uganda Standard specifies requirements, sampling and test methods for varieties of fresh sweet cassava roots of Manihot esculenta Crantz, of the Euphorbiaceae family for human consumption. Cassava roots intended for industrial processing are excluded in this standard.</t>
  </si>
  <si>
    <r>
      <rPr>
        <sz val="11"/>
        <rFont val="Calibri"/>
      </rPr>
      <t>https://members.wto.org/crnattachments/2025/TBT/UGA/25_01382_00_e.pdf</t>
    </r>
  </si>
  <si>
    <t>DUS DARS 839:2024, Dried cassava chips — Specification, First EditionNote: This Draft Uganda Standard was also notified to the SPS Committee.</t>
  </si>
  <si>
    <t>This Draft Uganda Standard specifies requirements, sampling and test methods for dried cassava chips intended for human consumption.</t>
  </si>
  <si>
    <r>
      <rPr>
        <sz val="11"/>
        <rFont val="Calibri"/>
      </rPr>
      <t>https://members.wto.org/crnattachments/2025/TBT/UGA/25_01394_00_e.pdf</t>
    </r>
  </si>
  <si>
    <t>DUS DARS 841:2024, Composite flour — Specification, First EditionNote: This Draft Uganda Standard was also notified to the SPS Committee.</t>
  </si>
  <si>
    <t>This Draft Uganda Standard specifies requirements, sampling and test methods for composite flour intended for human consumption.</t>
  </si>
  <si>
    <t>Cereal flours (excl. wheat or meslin) (HS code(s): 1102); Cereals, pulses and derived products (ICS code(s): 67.060); composite flour</t>
  </si>
  <si>
    <t>1102 - Cereal flours (excl. wheat or meslin)</t>
  </si>
  <si>
    <t>67.060 - Cereals, pulses and derived products</t>
  </si>
  <si>
    <r>
      <rPr>
        <sz val="11"/>
        <rFont val="Calibri"/>
      </rPr>
      <t>https://members.wto.org/crnattachments/2025/TBT/UGA/25_01397_00_e.pdf</t>
    </r>
  </si>
  <si>
    <t>DUS DARS 837:2024, Fresh cassava leaves — Specification, First EditionNote: This Draft Uganda Standard was also notified to the SPS Committee.</t>
  </si>
  <si>
    <t>This Draft Uganda Standard specifies requirements, sampling and test methods for fresh cassava leaves of Manihot esculenta Crantz, intended for human consumption.Note: This Draft Uganda Standard was also notified to the SPS Committee.</t>
  </si>
  <si>
    <t>Fresh or chilled vegetables n.e.s. (HS code(s): 070999); Vegetables and derived products (ICS code(s): 67.080.20)</t>
  </si>
  <si>
    <t>070999 - Fresh or chilled vegetables n.e.s.</t>
  </si>
  <si>
    <r>
      <rPr>
        <sz val="11"/>
        <rFont val="Calibri"/>
      </rPr>
      <t>https://members.wto.org/crnattachments/2025/TBT/UGA/25_01392_00_e.pdf</t>
    </r>
  </si>
  <si>
    <t>United States of America</t>
  </si>
  <si>
    <t>Chapter 173-339 WAC Cosmetic Products Restrictions (Formaldehyde in Cosmetics)</t>
  </si>
  <si>
    <t>Proposed rule and notice of public hearings scheduled for 31 March and 1 April 2025 - The Washington State Department of Ecology is proposing restrictions to make cosmetic products safer and needs feedback.  The proposed rule—Chapter 173-339 WAC—restricts formaldehyde and formaldehyde releasers intentionally used in cosmetic products. Formaldehyde can cause cancer, harm brain function, increase the risk of asthma, and irritate eyes and skin. It includes 28 formaldehyde releasers to help manufacturers avoid using chemicals that release formaldehyde. This will make cosmetic products safer by reducing exposures to formaldehyde.It has been defined as “intentionally added” to clarify restrictions on the toxic chemicals in the Toxic-Free Cosmetics Act (RCW 70A.560.020The restrictions in the proposed rule and in the Toxic-Free Cosmetics Act:Affect cosmetics manufacturers, distributers, retailers, and cosmetology businesses operating in Washington State.Apply to cosmetic products used in services, sold online, and sold in brick-and-mortar stores.If adopted, the restrictions would take effect on 1 January 2027.The proposed rule doesn’t include a restriction on lead or lead impurities.  The Department of Ecology is conducting a separate rulemaking to identify a feasible approach to regulating lead impurities in cosmetic products. For more information, visit the Washington State Lead in Cosmetics Rulemaking webpage</t>
  </si>
  <si>
    <t>Formaldehyde in cosmetics; Domestic safety (ICS code(s): 13.120); Cosmetics. Toiletries (ICS code(s): 71.100.70)</t>
  </si>
  <si>
    <t>13.120 - Domestic safety; 71.100.70 - Cosmetics. Toiletries</t>
  </si>
  <si>
    <t>Prevention of deceptive practices and consumer protection (TBT); Protection of human health or safety (TBT)</t>
  </si>
  <si>
    <r>
      <rPr>
        <sz val="11"/>
        <rFont val="Calibri"/>
      </rPr>
      <t>https://members.wto.org/crnattachments/2025/TBT/USA/25_01289_00_e.pdf
https://members.wto.org/crnattachments/2025/TBT/USA/25_01289_01_e.pdf
https://members.wto.org/crnattachments/2025/TBT/USA/25_01289_02_e.pdf
https://members.wto.org/crnattachments/2025/TBT/USA/25_01289_03_e.pdf</t>
    </r>
  </si>
  <si>
    <t>National Standard of the P.R.C., Feed additives—Part 3: Minerals and their complexes (or chelates)—Selenium yeast</t>
  </si>
  <si>
    <t>This document specifies the technical requirements, sampling, test methods, inspection rules, labelling, packaging, transportation, storage, and shelf life of feed additive selenium yeast.This document applies to feed additive selenium yeast produced by converting inorganic selenium into organic selenium through fermentation using yeast as the microbial strain, followed by processes such as separation, drying, and/or homogenization.</t>
  </si>
  <si>
    <t>Selenium yeast</t>
  </si>
  <si>
    <r>
      <rPr>
        <sz val="11"/>
        <rFont val="Calibri"/>
      </rPr>
      <t>https://members.wto.org/crnattachments/2025/TBT/CHN/25_01311_00_x.pdf</t>
    </r>
  </si>
  <si>
    <t>National Standard of the P.R.C.,Feed additives—Part 8：Preservatives and acidity regulators—Sodium diacetate</t>
  </si>
  <si>
    <t>This document specifies the technical requirements, test methods, inspection rules, as well as the labeling, packaging, transportation, and storage of the feed additive sodium diacetate.This document applies to the feed additive sodium diacetate products synthesized by chemical methods.</t>
  </si>
  <si>
    <t>Sodium diacetate</t>
  </si>
  <si>
    <r>
      <rPr>
        <sz val="11"/>
        <rFont val="Calibri"/>
      </rPr>
      <t>https://members.wto.org/crnattachments/2025/TBT/CHN/25_01314_00_x.pdf</t>
    </r>
  </si>
  <si>
    <t>DKS 551: 2025 Emulsified sauces ― Specification</t>
  </si>
  <si>
    <t>This Draft Kenya Standard specifies the requirements and methods of test for emulsified sauces intended for direct human consumption.</t>
  </si>
  <si>
    <t>Sauce and preparations therefor; mixed condiments and mixed seasonings; mustard flour and meal, whether or not prepared, and mustard (HS code(s): 2103); Food products in general (ICS code(s): 67.040)</t>
  </si>
  <si>
    <t>2103 - Sauce and preparations therefor; mixed condiments and mixed seasonings; mustard flour and meal, whether or not prepared, and mustard</t>
  </si>
  <si>
    <t>Protection of human health or safety (TBT); Quality requirements (TBT); Reducing trade barriers and facilitating trade (TBT)</t>
  </si>
  <si>
    <r>
      <rPr>
        <sz val="11"/>
        <rFont val="Calibri"/>
      </rPr>
      <t>https://members.wto.org/crnattachments/2025/TBT/KEN/25_01298_00_e.pdf</t>
    </r>
  </si>
  <si>
    <t>National Standard of the P.R.C., Feed additives—Part 6: Non-protein nitrogen—Diammonium hydrogen phosphate </t>
  </si>
  <si>
    <t>This document specifies requirements, test methods, inspection rules and labeling, packaging, transportation and storage of feed additives diammonium hydrogen phosphate.This document applies to diammonium hydrogen phosphate obtained by chemical synthesis as a non-protein nitrogen feed additive.</t>
  </si>
  <si>
    <t>Diammonium hydrogen phosphate</t>
  </si>
  <si>
    <t>310530 - Diammonium hydrogenorthophosphate "diammonium phosphate" (excl. that in tablets or similar forms, or in packages with a gross weight of &lt;= 10 kg)</t>
  </si>
  <si>
    <r>
      <rPr>
        <sz val="11"/>
        <rFont val="Calibri"/>
      </rPr>
      <t>https://members.wto.org/crnattachments/2025/TBT/CHN/25_01310_00_x.pdf</t>
    </r>
  </si>
  <si>
    <t>National Standard of the P.R.C., Feed additives—Part 3:Minerals and their complexes (or chelates)—Ferrous lactate</t>
  </si>
  <si>
    <t>This document specifies the technical requirements, sampling, test methods, inspection rules, labeling, packaging, transportation, storage, and shelf life of the feed additive ferrous lactate.This document applies to feed additives ferrous lactate dihydrate and ferrous lactate trihydrate products synthesized by chemical methods.</t>
  </si>
  <si>
    <t>Ferrous lactate</t>
  </si>
  <si>
    <t>291811 - Lactic acid, its salts and esters (excl. inorganic or organic compounds of mercury)</t>
  </si>
  <si>
    <r>
      <rPr>
        <sz val="11"/>
        <rFont val="Calibri"/>
      </rPr>
      <t>https://members.wto.org/crnattachments/2025/TBT/CHN/25_01313_00_x.pdf</t>
    </r>
  </si>
  <si>
    <t>National Standard of the P.R.C., Frozen semen of goat and ram</t>
  </si>
  <si>
    <t>This document specifies the technical requirements, sampling, marking and accompanying documents, packaging, storage, transportation, and disposal of non-conforming products for frozen semen products of ram and goat, and describes the test methods and inspection rules for the quality inspection of frozen ram and goat semen._x000D_
This document applies to frozen semen of goat and ram.</t>
  </si>
  <si>
    <t>Frozen semen of goat and ram</t>
  </si>
  <si>
    <t>051199 - Products of animal origin, n.e.s., dead animals, unfit for human consumption (excl. fish, crustaceans, molluscs or other aquatic invertebrates)</t>
  </si>
  <si>
    <t>Prevention of deceptive practices and consumer protection (TBT); Quality requirements (TBT); Cost saving and productivity enhancement (TBT)</t>
  </si>
  <si>
    <r>
      <rPr>
        <sz val="11"/>
        <rFont val="Calibri"/>
      </rPr>
      <t>https://members.wto.org/crnattachments/2025/TBT/CHN/25_01317_00_x.pdf</t>
    </r>
  </si>
  <si>
    <t>National Standard of the P.R.C., Maximum allowable values of the energy consumption and energy efficiency grade for household refrigerators</t>
  </si>
  <si>
    <t>This document specifies the maximum allowable values of the energy consumption, energy efficiency grades, test methods and document implementation requirements of household refrigerators.This document applies to household refrigerators, wine storage cabinets, and removable vehicle refrigeration appliances with motor-driven compression or semiconductor refrigeration.</t>
  </si>
  <si>
    <t>Refrigerator, refrigerator-freezer, freezer, wine storage appliance, portable vehicle refrigeration devices</t>
  </si>
  <si>
    <t>8418 - Refrigerators, freezers and other refrigerating or freezing equipment, electric or other; heat pumps; parts thereof (excl. air conditioning machines of heading 8415)</t>
  </si>
  <si>
    <t>27.010 - Energy and heat transfer engineering in general</t>
  </si>
  <si>
    <r>
      <rPr>
        <sz val="11"/>
        <rFont val="Calibri"/>
      </rPr>
      <t>https://members.wto.org/crnattachments/2025/TBT/CHN/25_01318_00_x.pdf</t>
    </r>
  </si>
  <si>
    <t>National Standard of the P.R.C., Feed additives—Part 8:Preservatives,mildew preventives and acidity regulators—Calcium formate</t>
  </si>
  <si>
    <t>This document specifies the technical requirements, test methods, inspection rules, labeling, packaging, transportation, storage, and shelf life of feed additive calcium formate.This document applies to the by-product of calcium formate when producing trimethylolpropane through acetalization process using formaldehyde and butyraldehyde as raw materials, , or product of calcium formate producing by reacting formic acid with calcium carbonate or calcium hydroxide to produce a calcium formate solution, which is then filtered, concentrated, separated, and dried.</t>
  </si>
  <si>
    <t>Calcium formate</t>
  </si>
  <si>
    <t>291512 - Salts of formic acid</t>
  </si>
  <si>
    <r>
      <rPr>
        <sz val="11"/>
        <rFont val="Calibri"/>
      </rPr>
      <t>https://members.wto.org/crnattachments/2025/TBT/CHN/25_01312_00_x.pdf</t>
    </r>
  </si>
  <si>
    <t>National Standard of the P.R.C., Feed additives—Part 5：Live microorganisms—Lactobacillus delbrueckii subsp.lactis</t>
  </si>
  <si>
    <t>This document specifies the terms and definitions, technical requirements for products, sampling, test methods, inspection rules, labeling, packaging, transportation, storage and shelf life of the feed additive Lactobacillus delbrueckii subsp.lactis.This document applies to the feed additive products obtained through processes such as liquid fermentation and drying with Lactobacillus delbrueckii subsp.lactis. </t>
  </si>
  <si>
    <t>Lactobacillus delbrueckii subsp.lactis</t>
  </si>
  <si>
    <r>
      <rPr>
        <sz val="11"/>
        <rFont val="Calibri"/>
      </rPr>
      <t>https://members.wto.org/crnattachments/2025/TBT/CHN/25_01316_00_x.pdf</t>
    </r>
  </si>
  <si>
    <t>National Standard of the P.R.C., Feed additives—Part 1：Amino acids, their salts and analogues—Taurine</t>
  </si>
  <si>
    <t>This document specifies the chemical name, molecular formula, relative molecular weight and structural formula of taurine, specifies the technical requirements, inspection rules, labeling, packaging, transportation, storage and shelf life of feed additive taurine, and describes the sampling and testing methods.This document applies to feed additive taurine obtained by chemical synthesis using ethylene oxide or 2- aminoethanol as the main raw material, with a small amount or no addition of anti-caking agents.</t>
  </si>
  <si>
    <t>Taurine</t>
  </si>
  <si>
    <t>292119 - Acyclic monoamines and their derivatives; salts thereof (excl. methylamine, dimethylamine, trimethylamine, and their salts)</t>
  </si>
  <si>
    <r>
      <rPr>
        <sz val="11"/>
        <rFont val="Calibri"/>
      </rPr>
      <t>https://members.wto.org/crnattachments/2025/TBT/CHN/25_01304_00_x.pdf</t>
    </r>
  </si>
  <si>
    <t>National Standard of the P.R.C., Feed additives—Part 2：Vitamins, provitamins and chemically well-defined substances having similar effect— Riboflavin（vitamin B2）</t>
  </si>
  <si>
    <t>This document specifies the chemical name, molecular formula, relative molecular weight and structural formula of Riboflavin（vitamin B2）, specifies the technical requirements, inspection rules, labeling, packaging, transportation, storage, and shelf life of feed additive  Riboflavin（vitamin B2） products, and describes sampling and testing methods.This document applies to the feed additive  Riboflavin（vitamin B2） produced by biological fermentation.</t>
  </si>
  <si>
    <t>Riboflavin（vitamin B2）</t>
  </si>
  <si>
    <t>293623 - Vitamin B2 and its derivatives, used primarily as vitamins</t>
  </si>
  <si>
    <r>
      <rPr>
        <sz val="11"/>
        <rFont val="Calibri"/>
      </rPr>
      <t>https://members.wto.org/crnattachments/2025/TBT/CHN/25_01309_00_x.pdf</t>
    </r>
  </si>
  <si>
    <t>Safety Technology Regulation for Industrial Pressure Pipe</t>
  </si>
  <si>
    <t>This document specifies the design, installation, supervision and inspection, use and regular inspection of the materials and pipeline components of industrial pipelines, with the purpose of ensuring the safe use of industrial pipelines and preventing and reducing accidents.This document applies to the materials and pipeline components of industrial pipelines within the scope of the Special Equipment Catalogue used within the territory of the People's Republic of China.</t>
  </si>
  <si>
    <t>Pressure piping components、safety accessory</t>
  </si>
  <si>
    <t>730619 - Line pipe of a kind used for oil or gas pipelines, welded, of flat-rolled products of iron or steel, of an external diameter of &lt;= 406,4 mm (excl. products of stainless steel or of cast iron); 730799 - Tube or pipe fittings, of iron or steel (excl. cast iron or stainless steel products; flanges; threaded elbows, bends and sleeves; butt welding fittings); 848130 - Check "non-return" valves for pipes, boiler shells, tanks, vats or the like; 848140 - Safety or relief valves; 391721 - Rigid tubes, pipes and hoses, of polymers of ethylene</t>
  </si>
  <si>
    <t>23.040 - Pipeline components and pipelines</t>
  </si>
  <si>
    <r>
      <rPr>
        <sz val="11"/>
        <rFont val="Calibri"/>
      </rPr>
      <t>https://members.wto.org/crnattachments/2025/TBT/CHN/25_01319_00_x.pdf
https://members.wto.org/crnattachments/2025/TBT/CHN/25_01319_01_x.pdf</t>
    </r>
  </si>
  <si>
    <t>Modifica decreto supremo N° 61, de 2012, del Ministerio de Energía, que aprueba reglamento de etiquetado de consumo energético para vehículos motorizados livianos y medianos (Amendment to Supreme Decree No. 61 of 2012 of the Ministry of Energy, approving the energy labelling regulations for light and medium-sized motor vehicles) (4 pages, in Spanish)</t>
  </si>
  <si>
    <t>The notified document amends Article 4.1(e) and Article 5 of Supreme Decree No. 61 of 2012 of the Ministry of Energy in order to update the information required on vehicle energy efficiency labels as per the New European Driving Cycle (NEDC) test cycle. Such information is aligned with the new test cycle that will be used to measure performance and CO2 emissions, namely the Worldwide Harmonized Light Vehicles Test Procedure (WLTP).</t>
  </si>
  <si>
    <t>Light and medium-sized vehicles</t>
  </si>
  <si>
    <t>43.020 - Road vehicles in general</t>
  </si>
  <si>
    <t>Consumer information, labelling (TBT); Protection of the environment (TBT); Other (TBT)</t>
  </si>
  <si>
    <t>Labelling</t>
  </si>
  <si>
    <r>
      <rPr>
        <sz val="11"/>
        <rFont val="Calibri"/>
      </rPr>
      <t>https://members.wto.org/crnattachments/2025/TBT/CHL/25_01323_00_s.pdf</t>
    </r>
  </si>
  <si>
    <t>National Standard of the P.R.C., Feed additives—Part 5：Live microorganisms —Enterococcus faecalis </t>
  </si>
  <si>
    <t>This document specifies the technical requirements, sampling, inspection rules, labeling, packaging, transportation, storage and shelf life of the feed additive Enterococcus faecalis, and describes the corresponding test methods.This document applies to the feed additive products obtained through processes such as liquid or solid fermentation and drying with Enterococcus faecalis as the strain.</t>
  </si>
  <si>
    <t>Enterococcus faecalis</t>
  </si>
  <si>
    <r>
      <rPr>
        <sz val="11"/>
        <rFont val="Calibri"/>
      </rPr>
      <t>https://members.wto.org/crnattachments/2025/TBT/CHN/25_01315_00_x.pdf</t>
    </r>
  </si>
  <si>
    <t>Draft Commission implementing Regulation amending and correcting Implementing Regulation (EU) 2021/1165 authorising certain products and substances for use in organic production and establishing their lists</t>
  </si>
  <si>
    <t>This draft Commission implementing Regulation amends in its annexes the lists of products and substances authorised to be used in organic production, in particular: plant protection products, fertilisers, feed material, feed additives and food additives and processing aids. It also includes new specific lists for substances and products authorised for use in organic production in third countries and in the outermost regions of the Union pursuant to Article 45(2) of Regulation (EU) 2018/848. </t>
  </si>
  <si>
    <t>organic products </t>
  </si>
  <si>
    <t>71.080 - Organic chemicals</t>
  </si>
  <si>
    <t>Plant health</t>
  </si>
  <si>
    <r>
      <rPr>
        <sz val="11"/>
        <rFont val="Calibri"/>
      </rPr>
      <t>https://members.wto.org/crnattachments/2025/TBT/EEC/25_01275_00_e.pdf
https://members.wto.org/crnattachments/2025/TBT/EEC/25_01275_01_e.pdf</t>
    </r>
  </si>
  <si>
    <t>Chinese Taipei</t>
  </si>
  <si>
    <t>Draft Announcement for amendment to Requirements on Minimum Energy Performance Standard and Energy Efficiency Rating Labelling and Inspection for Refrigerators</t>
  </si>
  <si>
    <t>With a view to enhancing the efficiency of energy use, the Energy Administration, Ministry of Economic Affairs proposed to modify the Minimum Energy Performance Standard and energy efficiency rating labelling requirements, based on CNS 2062.</t>
  </si>
  <si>
    <t>Household Refrigerators and Refrigerator-Freezers (CCCN 8418.21)</t>
  </si>
  <si>
    <t>841821 - Household refrigerators, compression-type</t>
  </si>
  <si>
    <t>97.040.30 - Domestic refrigerating appliances</t>
  </si>
  <si>
    <r>
      <rPr>
        <sz val="11"/>
        <rFont val="Calibri"/>
      </rPr>
      <t>https://members.wto.org/crnattachments/2025/TBT/TPKM/25_01271_00_e.pdf
https://members.wto.org/crnattachments/2025/TBT/TPKM/25_01271_00_x.pdf</t>
    </r>
  </si>
  <si>
    <t>Draft Decree to provide guidelines for a number of articles and implementation of the revised Pharmaceutical Law </t>
  </si>
  <si>
    <t>The Draft Decree will provide guidelines on the Law No. 44/2024/QH 15 revising the Pharmaceutical Law No. 105/2016/QH13, including:_x000D_
+ Provisions on policies of pharmaceuticals._x000D_
+ Provisions on investment incentives for promoting the development of the pharmaceutical industry._x000D_
+ Provisions on updating and sharing judicial record database for receiving agencies._x000D_
+ Provisions on establishment of mobile drug retail in ethnic minorities, mountainous, island, socio-economically disadvantaged or extremely disadvantaged areas._x000D_
+ Provisions on disclosure of all information regarding to business licenses, pharmacy practice certificate of the responsible pharmacists, approved information on drug._x000D_
+ Provisions on wholesale and retail of medicinal products and pharmaceutical ingredients via e-commercial method. _x000D_
+ Provisions on responsibility of the Ministry of Finance in regular sharing with MOH information on special controlled drug cleared for import and export. _x000D_
+ Detailed provisions on: (i) Criteria, documentation, procedures, timelines for granting and withdrawing import and export licenses for medicinal products and pharmaceutical ingredients as specified in Clauses 2, 3, 4, and 5 of Article 60 of the 2016 Law on Pharmacy (as amended and supplemented); (ii) Catalogue of medicinal products and pharmaceutical ingredients prohibited from import and manufacture; (iii) Forms for declaration serving the import of clinical trial drugs and dossiers, procedures, processing time for the change of purpose of use of ingredients;(iv) the transfer of drugs as stipulated in Point c, Clause 2, Article 60 of the 2016 Pharmaceutical law (as amended and supplemented), provision of drugs imported by medical examination and treatment establishments for special treatment needs of other medical examination and treatment establishments._x000D_
+ Specific provisions on withdrawal of pharmaceutical ingredients, procedures for managing withdrawn pharmaceutical ingredients._x000D_
+ Specific provisions on pharmaceutical advertising content, documentation, procedures for submission, assessment, and approval of advertising content; provisions on the responsibilities of entities and individuals engaged in and involved in pharmaceutical advertising._x000D_
+ Specific provisions on the publication and republication of anticipated wholesale drug prices for prescription medicines and Clauses 4 and 10 of Article 107 of the 2016 Law on Pharmacy (as amended and supplemented)._x000D_
+ Revise and amendment of some Articles of Decree No. 54/2017/NĐ-CP dated 08/5/2017 providing guidelines on implementation of Pharmaceutical Law (as amended and supplemented by the Decree Noe 155/2018/NĐ-CP dated 12/11/2018, Decree No 88/2023/NĐ-CP dated 11/12/2023) to timely address the difficulties and in line with the current situations. _x000D_
+ Incorporate other provisions of Decree No. 54/2017/ND-CP (as amended and supplemented by Decree No. 155/2018/ND-CP and Decree No. 88/2023/ND-CP of the Government) that are consistent with Law No. 44/2024/QH15 and do not pose any implementation challenges.</t>
  </si>
  <si>
    <t>Pharmaceuticals</t>
  </si>
  <si>
    <r>
      <rPr>
        <sz val="11"/>
        <rFont val="Calibri"/>
      </rPr>
      <t>https://members.wto.org/crnattachments/2025/TBT/VNM/25_01270_00_x.pdf</t>
    </r>
  </si>
  <si>
    <t>Thailand</t>
  </si>
  <si>
    <t>Draft Notification of the Ministry of Public Health RE: Names, Quantities and Conditions of Substances with Specified Conditions or Restrictions on Their Use as Ingredients in Herbal Products (No.2) B.E. .…</t>
  </si>
  <si>
    <t>This draft Notification adds Ethanol to the list of chemicals that have specified quantities, conditions or restrictions on their use as ingredients in herbal products. The conditions of use are divided into two categories:For ethanol as ethyl alcohol, the amount of methyl alcohol (methanol) must not exceed the limit set in the list of other Pharmacopeia substances related to herbal products, as specified in the Ministry of Public Health's announcement issued under Section 6(5) of the Herbal Products Act B.E. 2562(2019).For ethanol as distilled spirits, the amount of methyl alcohol (methanol) must not exceed the alcohol standards set by the Excise Department's announcement.</t>
  </si>
  <si>
    <t>Herbal products</t>
  </si>
  <si>
    <r>
      <rPr>
        <sz val="11"/>
        <rFont val="Calibri"/>
      </rPr>
      <t>https://members.wto.org/crnattachments/2025/TBT/THA/25_01236_00_x.pdf</t>
    </r>
  </si>
  <si>
    <t>Paraguay</t>
  </si>
  <si>
    <t>DECRETO N° 2942/2024 "POR EL CUAL SE REGLAMENTA EL ARTÍCULO 39 DE LA LEY N° 1119/1997, "DE PRODUCTOS PARA LA SALUD Y OTROS", Y EL ARTÍCULO 5° DE LA LEY N° 6788/2021, MODIFICADA POR LEY N° 7361/2024, RESPECTO A LA REGULACIÓN DE LOS PRODUCTOS DE HIGIENE PERSONAL, COSMÉTICOS Y PERFUMES Y SE ABROGA EL DECRETO N° 3636/2020" (Decree No. 2942/2024 regulating Article 39 of Law No. 1119/1997 on health and other products, and Article 5 of Law No. 6788/2021, as amended by Law No. 7361/2024, regarding the regulation of personal hygiene products, cosmetics and perfumes; and repealing Decree No. 3636/2020) (14 pages, in Spanish)</t>
  </si>
  <si>
    <t>The notified Decree regulates Article 39 of Law No. 1119/1997 on health and other products, and Article 5 of Law No. 6788/2021, as amended by Law No. 7361/2024, regarding the regulation of personal hygiene products, cosmetics and perfumes; and repeals Decree No. 3636/2020.</t>
  </si>
  <si>
    <t>Essential oils and resinoids; perfumery, cosmetic or toilet preparations (HS code: 33)</t>
  </si>
  <si>
    <t>Consumer information, labelling (TBT); Prevention of deceptive practices and consumer protection (TBT); Protection of human health or safety (TBT); Protection of the environment (TBT); Quality requirements (TBT)</t>
  </si>
  <si>
    <r>
      <rPr>
        <sz val="11"/>
        <rFont val="Calibri"/>
      </rPr>
      <t>https://members.wto.org/crnattachments/2025/TBT/PRY/25_01219_00_s.pdf</t>
    </r>
  </si>
  <si>
    <t>Bekendtgørelse om bæredygtighed og besparelse af drivhusgasemissioner for biomassebrændsler og flydende biobrændsler til energiformål, m.v. (41 pages in Danish)Bekendtgørelse om Håndbog om opfyldelse af bæredygtighedskrav og krav til besparelse af drivhusgasemissioner for biomassebrændsler og flydende biobrændsler til energiformål (HB 2021) (123 pages in Danish)</t>
  </si>
  <si>
    <t>The proposed rules impose requirements on biomass fuels produced from wood used in installations for the production of electricity, heating or cooling. In addition, requirements are imposed on importers and producers of wood pellets, wood briquettes and firewood consumed for individual heating in households.The following describes the changes to the legislation resulting from an over-implementation of or a national discretion in relation to the provisions on sustainability criteria and greenhouse gas emission savings resulting from Directive (EU) 2018/2001 of the European Parliament and of the Council of 11 December 2018 on the promotion of the use of energy from renewable sources, as amended by Directive (EU) 2023/2413 of the European Parliament and of the Council of 18 October 2023 (hereinafter referred to as REDIII).The proposed changes to the legislation will imply that more plants and thus more biomass will be covered. Thus, plants using biomass fuels consisting of woody biomass for the production of electricity, heat or cooling with a total thermal input of up to and including 1 MW will be covered by criteria for sustainability and greenhouse gas emission savings from 1 January 2028. The applicable limit in the existing Danish legislation is 2.5 MW. The requirements will apply to these smaller plants in the same way that the requirements under the REDIII shall apply to plants with a total thermal input of 7.5 MW or more for solid biomass fuels.From 1 January 2028, the proposed rules will also apply to importers and producers of wood pellets, wood briquettes or firewood for individual heating in households, if the company produces or imports a total of at least 5,000 tonnes of wood pellets, wood briquettes or firewood annually. This is a tightening of the limits compared to the current Danish rules for importers and producers, where the company is covered if it produces or imports at least 5,000 tonnes of wood pellets, 5,000 tonnes of wood briquettes or 5,000 tonnes of firewood annually.Further, the proposed rules introduce a new requirement for cascading use of woody biomass, which follow from REDIII. Companies must minimise the risk of market distortions and damage to biodiversity and climate in their supply chains.Additionally, the stricter requirements for greenhouse gas emission savings for biomass from agriculture, which follow from the revised REDIII, are implemented in a simplified version. The simplification means that all installations above the installation limits must achieve an 80 per cent. savings; however, at different times up to 2030.</t>
  </si>
  <si>
    <t>Cereal straw and husks, unprepared, whether or not chopped, ground, pressed or in the form of pellets. (HS code(s): 1213); Fuel wood, in logs, billets, twigs, faggots or similar forms; wood in chips or particles; sawdust and wood waste and scrap, whether or not agglomerated in logs, briquettes, pellets or similar forms (HS code(s): 4401); Wood wool; wood flour. (HS code(s): 4405)</t>
  </si>
  <si>
    <t>4401 - Fuel wood, in logs, billets, twigs, faggots or similar forms; wood in chips or particles; sawdust and wood waste and scrap, whether or not agglomerated in logs, briquettes, pellets or similar forms; 1213 - Cereal straw and husks, unprepared, whether or not chopped, ground, pressed or in the form of pellets.; 4405 - Wood wool; wood flour.</t>
  </si>
  <si>
    <t>75.160.10 - Solid fuels; 79 - WOOD TECHNOLOGY</t>
  </si>
  <si>
    <r>
      <rPr>
        <sz val="11"/>
        <rFont val="Calibri"/>
      </rPr>
      <t>https://members.wto.org/crnattachments/2025/TBT/DNK/25_01244_00_x.pdf
https://members.wto.org/crnattachments/2025/TBT/DNK/25_01244_01_x.pdf</t>
    </r>
  </si>
  <si>
    <t>Decreto N° 3241/2025 "Por el cual se establecen nuevas especificaciones técnicas de los combustibles líquidos derivados del petróleo para la importación y comercialización en el país, y se abroga el Decreto N° 4562, del 11 de diciembre de 2015" (Decree No. 3241/2025 establishing new technical specifications for petroleum-based liquid fuels imported into and marketed in the country, and repealing Decree No. 4562 of 11 December 2015) (46 pages, in Spanish)</t>
  </si>
  <si>
    <t>The notified Decree establishes new technical specifications for petroleum-based liquid fuels imported into and marketed in the country and repeals Decree No. 4562 of 11 December 2015.</t>
  </si>
  <si>
    <t>Mineral fuels, mineral oils and products of their distillation; bituminous substances; mineral waxes (HS code: 27)</t>
  </si>
  <si>
    <t>27 - MINERAL FUELS, MINERAL OILS AND PRODUCTS OF THEIR DISTILLATION; BITUMINOUS SUBSTANCES; MINERAL WAXES</t>
  </si>
  <si>
    <t>75.080 - Petroleum products in general; 75.160.20 - Liquid fuels</t>
  </si>
  <si>
    <t>Consumer information, labelling (TBT); Protection of the environment (TBT); Quality requirements (TBT)</t>
  </si>
  <si>
    <r>
      <rPr>
        <sz val="11"/>
        <rFont val="Calibri"/>
      </rPr>
      <t>https://members.wto.org/crnattachments/2025/TBT/PRY/25_01207_00_s.pdf</t>
    </r>
  </si>
  <si>
    <t>Draft Notification of the Ministry of Public Health RE: Standard Criteria, Purity Indicators or Other Essential Characteristics for Herbal Product Quality (No.2) B.E. .…</t>
  </si>
  <si>
    <t>In this draft Notification, the following statement shall be added as Clause 8 of the Notification of the Ministry of Public Health RE: Standard Criteria, Purity Indicators or Other Essential Characteristics for Herbal Product Quality B.E.2568(2025):"Clause 8: Herbal products containing ethyl alcohol or distilled spirits must contain methyl alcohol or methanol in amounts not exceeding the limit specified in the Pharmacopoeia or the specified standard as follows;(1) In cases where ethyl alcohol is an ingredient, the testing method and standard criteria shall follow those specified in other Pharmacopeias related to herbal products according to the Ministry of Public Health's announcement issued under Section 6(5) of the Herbal Products Act B.E. 2562 (2019).(2) In cases where distilled spirits are an ingredient, the testing method and standard criteria shall follow the standards for spirits as specified in the Excise Department's announcement. If the herbal product contains methyl alcohol or methanol exceeding the standards outlined in (1) or (2), it shall be considered a herbal product outside of required specifications under Section 60(2) of the Herbal Products Act B.E. 2562 (2019)."</t>
  </si>
  <si>
    <t>Herbal Products</t>
  </si>
  <si>
    <r>
      <rPr>
        <sz val="11"/>
        <rFont val="Calibri"/>
      </rPr>
      <t>https://members.wto.org/crnattachments/2025/TBT/THA/25_01237_00_x.pdf</t>
    </r>
  </si>
  <si>
    <t>Draft Notification of the Ministry of Public Health RE: Rules, Procedures and Conditions for the Use of Methyl Alcohol in the Production of Herbal Products</t>
  </si>
  <si>
    <t>In the production of herbal products, the manufacturing license holder and those responsible for operations at the herbal product manufacturing site are prohibited from using methyl alcohol in the production of herbal products, which includes the process of extracting raw materials from herbs.</t>
  </si>
  <si>
    <t>Methyl alcohol; Herbal products</t>
  </si>
  <si>
    <r>
      <rPr>
        <sz val="11"/>
        <rFont val="Calibri"/>
      </rPr>
      <t>https://members.wto.org/crnattachments/2025/TBT/THA/25_01238_00_x.pdf</t>
    </r>
  </si>
  <si>
    <t>Draft Notification of the Ministry of Public Health RE: Names of Substances Prohibited from Being Used as Ingredients in Herbal Products (No.3) B.E. .... </t>
  </si>
  <si>
    <t>This draft Notification adds methyl alcohol or methanol, CAS No. 67-56-1, to the list of substances prohibited from being used as ingredients in herbal products.</t>
  </si>
  <si>
    <r>
      <rPr>
        <sz val="11"/>
        <rFont val="Calibri"/>
      </rPr>
      <t>https://members.wto.org/crnattachments/2025/TBT/THA/25_01235_00_x.pdf</t>
    </r>
  </si>
  <si>
    <t>Madagascar</t>
  </si>
  <si>
    <t>Projet de décret portant modification de l'article 4 et de l'Annexe A du décret N°2017-1165 du 20 D6embre 2017 fixant le Règlement Technique de la fève du cacaoyer de l'espèce Theobroma cacao L., destiné à I 'exportation (Draft Decree amending Article 4 of and Annex A to Decree No. 2017-1165 of 20 December 2017 establishing technical regulations for cocoa beans of the species Theobroma cacao L. for export) (1 page, in French)</t>
  </si>
  <si>
    <t>The notified draft Decree amends Article 4 of and Annex A to Decree No. 2017-1165 of 20 December 2017 establishing technical regulations for cocoa beans of the species Theobroma cacao L. for export.</t>
  </si>
  <si>
    <t>Cocoa and cocoa preparations (HS code: 18); Generalities. Terminology. Standardization. Documentation (ICS number: 01)</t>
  </si>
  <si>
    <t>18 - COCOA AND COCOA PREPARATIONS</t>
  </si>
  <si>
    <t>67.140.30 - Cocoa; 01 - Generalities. Terminology. Standardization. Documentation</t>
  </si>
  <si>
    <t>Prevention of deceptive practices and consumer protection (TBT); Quality requirements (TBT); Harmonization (TBT)</t>
  </si>
  <si>
    <r>
      <rPr>
        <sz val="11"/>
        <rFont val="Calibri"/>
      </rPr>
      <t>https://members.wto.org/crnattachments/2025/TBT/MDG/25_01243_00_f.pdf</t>
    </r>
  </si>
  <si>
    <t>Kuwait, the State of</t>
  </si>
  <si>
    <t>Supplementary Sport Foods</t>
  </si>
  <si>
    <t>This draft technical regulation applies to sport products include food and beverages for sports, for example (powders, liquids, chewable or effervescent tablets, and bars), and consists mainly of carbohydrates, fats, proteins, or amino acids, and one or more of the following components are included in their preparation: amino acids, vitamins, and minerals. plant extracts and are not to be used for weight loss or as part of a medical treatment. These include (high carbohydrate supplement, protein energy supplement, Energy supplement, supplementary sports food for other purposes).</t>
  </si>
  <si>
    <t>Prepackaged and prepared foods (ICS code(s): 67.230)</t>
  </si>
  <si>
    <t>Consumer information, labelling (TBT); Protection of human health or safety (TBT)</t>
  </si>
  <si>
    <r>
      <rPr>
        <sz val="11"/>
        <rFont val="Calibri"/>
      </rPr>
      <t>https://members.wto.org/crnattachments/2025/TBT/SAU/25_01227_00_x.pdf</t>
    </r>
  </si>
  <si>
    <t>United Kingdom</t>
  </si>
  <si>
    <t>The Environmental Protection (Single-use Plastic Products) (Wet Wipes) (Wales) Regulations 2025</t>
  </si>
  <si>
    <t>These regulations introduce a ban on the supply of wet wipes containing plastic to ‘consumers’. ‘Consumers’ is defined in The Environmental Protection (Single-use Plastic Products) (Wales) Act 2023 (SUPP Act). Plastic is also already defined in the SUPP Act and will have the same meaning here. The draft legislation defines a wet wipe as ‘a non-woven piece of fabric which has been pre-wetted’. The draft legislation also defines medical as ‘includes surgical’ and treatment as ‘includes diagnosis’.These regulations will apply to all businesses in Wales These restrictions will not apply to:The manufacture or import of wet wipes containing plastic.Supply, including sale and providing for free, of wet wipes containing plastic, for the purpose of business-to-business supply. The supply or offer to supply of wet wipes containing plastic designed or manufactured for use in connection with medical care or treatment. Breach of these prohibitions will be an offence under the regulations. The regulations confer powers on enforcement authorities to impose civil sanctions, including monetary penalties and stop notices, in addition to criminal prosecution as provided for in the SUPP Act and The Environmental Protection (Single-use Plastic Products) (Civil Sanctions) (Wales) Regulations 2023The draft legislation provides a transition period of 18 months for manufacturers to adapt their manufacturing processes and supply chains.</t>
  </si>
  <si>
    <t>Beauty or make-up preparations and preparations for the care of the skin (other than medicaments), including sunscreen or suntan preparations; manicure or pedicure products. (CCCN 3304990000)Organic surface-active agents (other than soap) P; surface-active preparations, washing preparations (including auxiliary washing preparations) and cleaning preparations, whether or not containing soap, other than those of heading 3401. (HS 3402)Insecticides, rodenticides, fungicides, herbicides, anti-sprouting products and plant-growth regulators, disinfectants and similar products, put up in forms or packings for retail sale or as preparations or articles (for example, sulphur-treated bands, wicks and candles, and fly-papers) HS 3808)</t>
  </si>
  <si>
    <t>3401 - 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 3402 - Organic surface-active agents (excl. soap); surface-active preparations, washing preparations, incl. auxiliary washing preparations, and cleaning preparations, whether or not containing soap (excl. those of heading 3401); 3808 - Insecticides, rodenticides, fungicides, herbicides, anti-sprouting products and plant-growth regulators, disinfectants and similar products, put up for retail sale or as preparations or articles, e.g. sulphur-treated bands, wicks and candles, and fly-papers</t>
  </si>
  <si>
    <t>Protection of human health or safety (TBT); Protection of animal or plant life or health (TBT); Protection of the environment (TBT)</t>
  </si>
  <si>
    <r>
      <rPr>
        <sz val="11"/>
        <rFont val="Calibri"/>
      </rPr>
      <t>https://members.wto.org/crnattachments/2025/TBT/GBR/25_01202_00_e.pdf</t>
    </r>
  </si>
  <si>
    <t>Qatar</t>
  </si>
  <si>
    <t>United Arab Emirates</t>
  </si>
  <si>
    <t>Smoked Fish, Smoke-Flavoured Fish and Smoke-Dried Fish</t>
  </si>
  <si>
    <t xml:space="preserve">This draft technical regulation applies to Smoked Fish, Smoke-Flavoured Fish and Smoke-Dried Fish_x000D_
</t>
  </si>
  <si>
    <t>Fish and fishery products (ICS code(s): 67.120.30)</t>
  </si>
  <si>
    <t>0305 - Fish, fit for human consumption, dried, salted or in brine; smoked fish, fit for human consumption, whether or not cooked before or during the smoking process</t>
  </si>
  <si>
    <t>67.120.30 - Fish and fishery products</t>
  </si>
  <si>
    <r>
      <rPr>
        <sz val="11"/>
        <rFont val="Calibri"/>
      </rPr>
      <t>https://members.wto.org/crnattachments/2025/TBT/SAU/25_01224_00_x.pdf</t>
    </r>
  </si>
  <si>
    <t>Requirements for manufacturing and handling Low and Acidified Low Acid Canned Foods, Aseptically Processed and Packaged Low-Acid Foods and Acidified Food .</t>
  </si>
  <si>
    <t>This draft technical regulation applies to this project aims to clarifying the regulation concerned with the requirements that must be followed in the manufacturing of low-acid canned foods, acidified foods, thermally processed low-acid foods, and acidified foods. this regulation does not apply to refrigerated and frozen food products, carbonated beverages, water, acidic beverages, acidic foods, jams, jellies, vinegar, fermented dairy products, acidic foods containing small amounts of low-acid foods, or foods for which scientific evidence demonstrates that the product does not support the growth of clostridium botulinum. </t>
  </si>
  <si>
    <t>Storing. Warehousing (ICS code(s): 55.220)</t>
  </si>
  <si>
    <t>55.220 - Storing. Warehousing</t>
  </si>
  <si>
    <r>
      <rPr>
        <sz val="11"/>
        <rFont val="Calibri"/>
      </rPr>
      <t>https://members.wto.org/crnattachments/2025/TBT/SAU/25_01234_00_x.pdf</t>
    </r>
  </si>
  <si>
    <t>Draft Notification of the Ministry of Public Health (MOPH) (No. …) B.E. .... issued by virtue of the Food Act B.E. 2522 Re: Drinking water in sealed container (bottled/packed water).</t>
  </si>
  <si>
    <t>In order to protect consumer health from pathogens and contaminants in drinking water, facilitate easy recycling of plastic bottle and reducing plastic label waste, the notification of the MOPH (No. 61) B.E. 2524 (1981) Re: Drinking water in sealed container and the amended versions will be repealed by the draft notification of the MOPH (No. …) B.E. …. Re: Drinking water in sealed container (bottled/packed water). This draft notification provides for:The definition of “drinking water in sealed container” which include “water defined by origin” (e.g., spring water) and “carbonated water”,Selective treatments for water defined by origin,Physical, microbiological, and chemical quality standard, including the maximum contaminant levels,The addition of food additive (carbon dioxide) in accordance with the notification of MOPH on Food Additives,The details on labelling requirements shall be in accordance with the notification of MOPH on Labelling of Prepackaged Foods. However, the display of labelling on the packed water will be allowed to voluntarily use label-free techniques (e.g. embossing, engraving) and digital labelling (e.g. QR code) to provide food information to consumers. The name of the food or trademark or symbol or brand name, food serial number, and volume should be provided on the bottle using label-free techniques (e.g. embossing, engraving) together with a digital labelling on the cap. Likewise, the manufacturing date or expiration date or best-before date are required to be displayed on the individual bottled water. Additional information, such as name and address of manufacturer, importer, or head office, carbonation, chemical composition, geographic location, declared treatment or modification can be provided only in the digital labelling.Producers or importers of packed/bottled water which have been approved for marketing prior to this draft of notification comes into force shall comply with the new requirements within two years from the enforcement date of this notification.This draft has also been notified in the SPS notification.</t>
  </si>
  <si>
    <t>Drinking water in sealed container (bottled/packed water)</t>
  </si>
  <si>
    <t>2202 - Waters, incl. mineral waters and aerated waters, containing added sugar or other sweetening matter or flavoured, and other non-alcoholic beverages (excl. fruit, nut or vegetable juices and milk); 2201 - Waters, incl. natural or artificial mineral waters and aerated waters, not containing added sugar, other sweetening matter or flavoured; ice and snow</t>
  </si>
  <si>
    <t>13.060.20 - Drinking water</t>
  </si>
  <si>
    <r>
      <rPr>
        <sz val="11"/>
        <rFont val="Calibri"/>
      </rPr>
      <t>https://members.wto.org/crnattachments/2025/TBT/THA/25_01182_00_x.pdf</t>
    </r>
  </si>
  <si>
    <t>Salted and Dried and Marinated Fish</t>
  </si>
  <si>
    <t xml:space="preserve">This draft technical regulation applies to Salted and Dried Fish_x000D_
</t>
  </si>
  <si>
    <t>Meat, meat products and other animal produce (ICS code(s): 67.120)</t>
  </si>
  <si>
    <t>67.120 - Meat, meat products and other animal produce</t>
  </si>
  <si>
    <r>
      <rPr>
        <sz val="11"/>
        <rFont val="Calibri"/>
      </rPr>
      <t>https://members.wto.org/crnattachments/2025/TBT/SAU/25_01223_00_x.pdf</t>
    </r>
  </si>
  <si>
    <t>Canned Fruit Cocktail</t>
  </si>
  <si>
    <t xml:space="preserve">This draft technical regulation applies to Canned Fruit Cocktail_x000D_
</t>
  </si>
  <si>
    <t>Beverages (ICS code(s): 67.160)</t>
  </si>
  <si>
    <t>67.160 - Beverages</t>
  </si>
  <si>
    <r>
      <rPr>
        <sz val="11"/>
        <rFont val="Calibri"/>
      </rPr>
      <t>https://members.wto.org/crnattachments/2025/TBT/SAU/25_01221_00_x.pdf</t>
    </r>
  </si>
  <si>
    <t>Yemen</t>
  </si>
  <si>
    <t>Oman</t>
  </si>
  <si>
    <t>Bahrain, Kingdom of</t>
  </si>
  <si>
    <t>Boiled dried salted anchovies</t>
  </si>
  <si>
    <t xml:space="preserve">This draft technical regulation applies to Boiled dried salted anchovies_x000D_
</t>
  </si>
  <si>
    <t>030563 - Anchovies "Engraulis spp.", salted or in brine only (excl. fillets and offal); 030554 - Dried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and spearfish "Istiophoridae", even salted but not smoked (excl. fillets and offal)</t>
  </si>
  <si>
    <r>
      <rPr>
        <sz val="11"/>
        <rFont val="Calibri"/>
      </rPr>
      <t>https://members.wto.org/crnattachments/2025/TBT/SAU/25_01222_00_x.pdf</t>
    </r>
  </si>
  <si>
    <t>Salad Dressing</t>
  </si>
  <si>
    <t>This draft technical regulation applies to Salad Dressing</t>
  </si>
  <si>
    <t>Edible oils and fats. Oilseeds (ICS code(s): 67.200)</t>
  </si>
  <si>
    <t>67.200 - Edible oils and fats. Oilseeds</t>
  </si>
  <si>
    <r>
      <rPr>
        <sz val="11"/>
        <rFont val="Calibri"/>
      </rPr>
      <t>https://members.wto.org/crnattachments/2025/TBT/SAU/25_01220_00_x.pdf</t>
    </r>
  </si>
  <si>
    <t>DUS 933:2024, Gasohol — Specification, Second Edition</t>
  </si>
  <si>
    <t>This Draft Uganda Standard specifies requirements, test methods and sampling of gasohol blends for use as fuel in spark ignition engines, stationary and industrial engines._x000D_
This standard covers the following gasohol blends:_x000D_
a) Gasohol comprising up to 5% denatured fuel ethanol mixed with appropriate proportions of automotive gasoline. This blend shall contain a minimum of 1% and a maximum of 5% denatured ethanol._x000D_
b) Gasohol blend containing 10% denatured fuel ethanol (E10) and 90% automotive gasoline</t>
  </si>
  <si>
    <t>Petroleum oils and oils obtained from bituminous minerals (excl. crude); preparations containing &gt;= 70% by weight of petroleum oils or of oils obtained from bituminous minerals, these oils being the basic constituents of the preparations, n.e.s.; waste oils containing mainly petroleum or bituminous minerals (HS code(s): 2710); Petroleum products in general (ICS code(s): 75.080)</t>
  </si>
  <si>
    <t>2710 - Petroleum oils and oils obtained from bituminous minerals (excl. crude); preparations containing &gt;= 70% by weight of petroleum oils or of oils obtained from bituminous minerals, these oils being the basic constituents of the preparations, n.e.s.; waste oils containing mainly petroleum or bituminous minerals</t>
  </si>
  <si>
    <t>75.080 - Petroleum products in general</t>
  </si>
  <si>
    <t>Consumer information, labelling (TBT); Prevention of deceptive practices and consumer protection (TBT); Quality requirements (TBT)</t>
  </si>
  <si>
    <r>
      <rPr>
        <sz val="11"/>
        <rFont val="Calibri"/>
      </rPr>
      <t>https://members.wto.org/crnattachments/2025/TBT/UGA/25_01187_00_e.pdf</t>
    </r>
  </si>
  <si>
    <t>Decree of The Head of Halal Product Assurance Organizing Agency Number 90 Of 2023 Regarding Service Implementation Procedures For Overseas Halal Certificate Registration</t>
  </si>
  <si>
    <t>According to Law Number 33 of 2014 regarding Halal Product Assurance, foreign halal products imported into Indonesia are subject to the same regulations as domestic products. However, it is not necessary for these halal products to obtain a halal certificate, provided that the certificate is issued by a foreign halal certification body that has established mutual recognition of halal certificates with BPJPH. Furthermore, the halal certificate must be registered with BPJPH before the product can be sold in Indonesia. This regulation outlines the procedures for registering foreign halal certification services.</t>
  </si>
  <si>
    <t>Products and services that mandatory to be halal certified</t>
  </si>
  <si>
    <t>Consumer information, labelling (TBT); Prevention of deceptive practices and consumer protection (TBT)</t>
  </si>
  <si>
    <r>
      <rPr>
        <sz val="11"/>
        <rFont val="Calibri"/>
      </rPr>
      <t>https://members.wto.org/crnattachments/2025/TBT/IDN/25_01174_00_x.pdf
https://cmsbl.halal.go.id/uploads/Kepkaban_90_2023_Prosedur_Layanan_Registrasi_SHLN_bde2612669.pdf</t>
    </r>
  </si>
  <si>
    <t>Draft Notification of the Ministry of Public Health (MOPH) (No. …) B.E. .... issued by virtue of the Food Act B.E. 2522 Re: Ice for human consumption.</t>
  </si>
  <si>
    <t>In order to protect consumer health from pathogens and contaminants, facilitate trade on labelling for packed ice, the notification of the MOPH (No. 78) B.E. 2527 (1984) Re: ice and the amended versions will be repealed by the draft notification of MOPH (No. …) B.E. …. Re: Ice for human consumption. This draft notification of the MOPH provides for:Physical, microbiological, and chemical quality standards, including the maximum contaminant levels which shall be in accordance with draft notification of MOPH (No. …) B.E. .... issued by virtue of the Food Act B.E. 2522 Re: Drinking water in sealed container (bottled/packed water),The details on labelling requirements for packed ice beyond the requirements provided by notification of MOPH on labelling of prepackaged foods. It shall display the statement “ice for consumption” on the label,Producers or importers of ice for human consumption which have been approved for marketing prior this draft of notification comes into force shall be in accordance with the new requirements within two years from the enforcement date of this notification.This draft has also been notified in the SPS notification.</t>
  </si>
  <si>
    <t>Ice for human consumption</t>
  </si>
  <si>
    <t>210500 - Ice cream and other edible ice, whether or not containing cocoa</t>
  </si>
  <si>
    <r>
      <rPr>
        <sz val="11"/>
        <rFont val="Calibri"/>
      </rPr>
      <t>https://members.wto.org/crnattachments/2025/TBT/THA/25_01178_00_x.pdf</t>
    </r>
  </si>
  <si>
    <t>SI 1917 - Concrete manholes and inspection chambers, unreinforced, steel fibre and reinforced</t>
  </si>
  <si>
    <t>Revision of the Mandatory Standard SI 489 part 1 and four other voluntary standards (SI 658 part 1, SI 658 part 2, SI 5988 part 1 and SI 5988 part 2), dealing with concrete manholes and inspection chambers, to be replaced with SI 1917. All aspects dealing with precast slabs for inspection chambers of the proposed standard will be mandatory. This proposed standard adopts the European Standard EN 1917:2002/AC: April 2008 and, therefore, significantly differs from the revised standards. From the date this revision enters force, both the old and the new revised standards will apply for a one-year transition period. During this time, products may be tested according to either standard.</t>
  </si>
  <si>
    <t>Concrete manholes and inspection chambers (HS code(s): 732599); (ICS code(s): 93.030)</t>
  </si>
  <si>
    <t>732599 - Cast articles of iron or steel, n.e.s. (excl. articles of non-malleable cast iron, and grinding balls and similar articles for mills)</t>
  </si>
  <si>
    <t>93.030 - External sewage systems</t>
  </si>
  <si>
    <r>
      <rPr>
        <sz val="11"/>
        <rFont val="Calibri"/>
      </rPr>
      <t>https://members.wto.org/crnattachments/2025/TBT/ISR/25_01173_00_x.pdf</t>
    </r>
  </si>
  <si>
    <t>Draft Notification of the Ministry of Public Health (MOPH), No. … B.E. .... issued by virtue of the Food Act B.E. 2522 Re: Beverage in seal container (No.3).</t>
  </si>
  <si>
    <t>Since the draft notification of MOPH (No. …) B.E. .... issued by virtue of the Food Act B.E. 2522 Re: Drinking water in sealed container (bottled/packed water) will include soda water or carbonated water in the scope of drinking water in sealed container, this draft notification of MOPH (No. …) B.E. …. Re: Beverage in sealed container (No.3) amends types of beverages in sealed container as defined in the notification of the MOPH (No. 356) B.E. 2556 (2013) Re: Beverage in sealed container from 5 groups to 4 groups in accordance with food category system of Codex. Producers or importers of soda water which have been approved for marketing prior this draft notification comes into force shall be in accordance with the requirements provided in draft notification of MOPH (No. …) B.E. .... issued by virtue of the Food Act B.E. 2522 Re: Drinking water in sealed container (bottled/packed water) within two years from the enforcement date of this notification.This draft has also been notified in the SPS notification.</t>
  </si>
  <si>
    <t>Beverage in sealed container.</t>
  </si>
  <si>
    <t>13.060.20 - Drinking water; 55.100 - Bottles. Pots. Jars</t>
  </si>
  <si>
    <r>
      <rPr>
        <sz val="11"/>
        <rFont val="Calibri"/>
      </rPr>
      <t>https://members.wto.org/crnattachments/2025/TBT/THA/25_01181_00_x.pdf</t>
    </r>
  </si>
  <si>
    <t>Draft Notification of the Ministry of Public Health (MOPH), (No. …) B.E. .... issued by virtue of the Food Act B.E. 2522 Re: Mineral Water (No.2).</t>
  </si>
  <si>
    <t>In order to facilitate easy recycling of plastic bottles, reduce contamination of chemicals from inks, glue, and small plastic label fragment in recycled plastic materials, and reduce plastic label waste, this draft of notification of the Ministry of Public Health (MOPH) (No. …) B.E. .... issued by virtue of the Food Act B.E. 2522 Re: Mineral Water (No.2) amends the detail of labelling requirements beyond the notification of MOPH on labelling of prepackaged foods. The display of labelling on the mineral water bottles will be allowed to voluntarily use label-free techniques (e.g., embossing, engraving) and digital labelling (e.g., QR code) to provide food information to consumers. The name of the food, trademark, symbol, brand name, food serial number, and volume should be provided on the bottle using techniques e.g. embossing or engraving, together with a digital labelling. Likewise, the manufacturing date, expiration date, or best-before date are required to be displayed on the individual bottles. Additional information, such as name and address of manufacturer, importer, or head office, carbonation, chemical composition, geographic location, declared treatment or modification can be provided only in the digital labelling. This draft has also been notified in the SPS notification. </t>
  </si>
  <si>
    <t>Mineral Water (ICS code : 67.160.20)</t>
  </si>
  <si>
    <t>Food standards; Labelling</t>
  </si>
  <si>
    <r>
      <rPr>
        <sz val="11"/>
        <rFont val="Calibri"/>
      </rPr>
      <t>https://members.wto.org/crnattachments/2025/TBT/THA/25_01179_00_x.pdf</t>
    </r>
  </si>
  <si>
    <t>Salted Fish</t>
  </si>
  <si>
    <t>This Technical Regulation is concerned with the requirements to be met in salted fish ready for human consumption prepared from fresh or chilled or frozen fish.</t>
  </si>
  <si>
    <t>Prevention of deceptive practices and consumer protection (TBT); Protection of human health or safety (TBT); Other (TBT)</t>
  </si>
  <si>
    <r>
      <rPr>
        <sz val="11"/>
        <rFont val="Calibri"/>
      </rPr>
      <t>https://members.wto.org/crnattachments/2025/TBT/QAT/25_01142_00_e.pdf
https://members.wto.org/crnattachments/2025/TBT/QAT/25_01142_00_x.pdf</t>
    </r>
  </si>
  <si>
    <t>SI 5678 - Ventilation for buildings - Ductwork - Dimensions and mechanical requirements for flexible ducts</t>
  </si>
  <si>
    <t xml:space="preserve">Revision of the Mandatory Standard SI 5678, dealing with flexible ductwork for building ventilation. This proposed standard revision adopts both the European Standard EN 13180: November 2001 and the American Standards ANSI/UL 181 - 2013 (R2017) and allows for compliance with either. The standard's Hebrew section adds the following:Adds to Chapter A - The European route of compliance:A few national changes and deviations to the scope;New Normative references;A new Section, 2a, with symbols and abbreviations;A new Section, 5.10, allows for a new test method - A specific thermal conductivity test of the insulation material;A sentence at the end of Section 7 dealing with marking, labelling and packaging.Adds to Chapter B - The American route of compliance:A few national changes and deviations to the scope;New Normative references;A new Section, 23a, allows for a new test method - A specific thermal conductivity test of the insulation material;A sentence at the end of Section 24.1 dealing with the content marking.Only the following sections will be mandatory after the entry into force of this revision:In Chapter A - The European route of compliance:Section 1 "Scope", except all aspects relating to the thermal conductivity test of the insulation material;Section 7 "Marking, labelling and packaging", except the words "the thermal conductivity test of the insulation material [in W/m*K units]" ;In Chapter B - The American route of compliance:Section 1 "Scope";Section 7 "Tests for surface burning characteristics";Section 10 "Test flame penetration";Section 11 "Test burning";Section 24 "Marking", except the words "the thermal conductivity test of the insulation material [in W/m*K units]" in sub-section 24.1._x000D_
</t>
  </si>
  <si>
    <t>Flexible ductwork for building ventilation (HS code(s): 391732; 760820); (ICS code(s): 91.140.30)</t>
  </si>
  <si>
    <t>391732 - Flexible tubes, pipes and hoses of plastics, not reinforced or otherwise combined with other materials, without fittings; 760820 - Tubes and pipes of aluminium alloys (excl. hollow profiles)</t>
  </si>
  <si>
    <t>91.140.30 - Ventilation and air-conditioning systems</t>
  </si>
  <si>
    <r>
      <rPr>
        <sz val="11"/>
        <rFont val="Calibri"/>
      </rPr>
      <t>https://members.wto.org/crnattachments/2025/TBT/ISR/25_01154_00_x.pdf</t>
    </r>
  </si>
  <si>
    <t>Proposal to modify the Table of Permitted Nutrient Content Statements and Claims (free of sugars)</t>
  </si>
  <si>
    <t>Health Canada’s Food and Nutrition Directorate is proposing a modification to the energy-related condition of the “free of sugars” claim in the Table of Permitted Nutrient Content Statements and Claims (“Table”). In July 2022, Health Canada revised the conditions for the “free of sugars” claim (item 37 of the Table), with the intention of making the energy requirements less restrictive. As a result, foods making a “free of sugars” claim can now meet the criteria for the “low in energy” claim (that is, 40 calories or less), rather than the criteria for the “free of energy” claim (less than 5 calories). The updates to item 37, however, unintentionally affected chewing gums. Consequently, chewing gums that were previously exempt from the energy requirements of the “free of sugars” claim may no longer be in compliance with the Food and Drug Regulations after the applicable transition period ends on December 31, 2025.</t>
  </si>
  <si>
    <t>Prepackaged food products (ICS: 67.230)</t>
  </si>
  <si>
    <t>Food standards; Nutrition information</t>
  </si>
  <si>
    <r>
      <rPr>
        <sz val="11"/>
        <rFont val="Calibri"/>
      </rPr>
      <t>https://www.canada.ca/en/health-canada/services/food-nutrition/legislation-guidelines/acts-regulations/notices-proposal-notices-modification/table-permitted-nutrient-content-statements-claims-free-of-sugars.html (English)
https://www.canada.ca/fr/sante-canada/services/aliments-nutrition/legislation-lignes-directrices/lois-reglements/avis-proposition-avis-modification/tableau-mentions-allegations-autorisees-concernant-teneur-nutritive-sans-sucres.html(French)</t>
    </r>
  </si>
  <si>
    <t>Decree of The Head of Halal Product Assurance Organizing Agency Number 145 of 2022 concerning the Use of the Halal Logo and Halal Label on Products that have Obtained a Halal Certificate </t>
  </si>
  <si>
    <t>According to Law No. 33 of 2014 regarding Halal Product Assurance, businesses actors must label their products with halal logos if they have obtained halal certificates. This regulation outlines the requirements for including these halal logos and labels on products.</t>
  </si>
  <si>
    <r>
      <rPr>
        <sz val="11"/>
        <rFont val="Calibri"/>
      </rPr>
      <t>https://members.wto.org/crnattachments/2025/TBT/IDN/25_01141_00_x.pdf</t>
    </r>
  </si>
  <si>
    <t>Proyecto de Resolución "Restricciones de Uso de Clorpirifos" (Draft Resolution "Restrictions on the Use of Chlorpyrifos") (2 pages, in Spanish)</t>
  </si>
  <si>
    <t>The notified draft Resolution prohibits the use of the active ingredient Chlorpyrifos in a series of crops detailed in the resolution (blueberries, onions, plums, peaches, sunflowers, lemons, mandarins, apples, pears, grapefruit, sorghum and tomatoes), in order to minimize the health risks to humans as well as to non-target organisms.G/TBT/N/URY/98- 2 -</t>
  </si>
  <si>
    <t>Chlorpyrifos</t>
  </si>
  <si>
    <t>081040 - Fresh cranberries, bilberries and other fruits of the genus Vaccinium; 070310 - Fresh or chilled onions and shallots; 080940 - Fresh plums and sloes; 080930 - Fresh peaches, incl. nectarines; 1206 - Sunflower seeds, whether or not broken.; 080550 - Fresh or dried lemons "Citrus limon, Citrus limonum" and limes "Citrus aurantifolia, Citrus latifolia"; 080521 - Fresh or dried mandarins incl. tangerines and satsumas (excl. clementines); 080810 - Fresh apples; 080830 - Fresh pears; 080540 - Fresh or dried grapefruit and pomelos; 100790 - Grain sorghum (excl. for sowing); 0702 - Tomatoes, fresh or chilled.</t>
  </si>
  <si>
    <t>65.100.01 - Pesticides and other agrochemicals in general</t>
  </si>
  <si>
    <t>Protection of human health or safety (TBT); Protection of the environment (TBT)</t>
  </si>
  <si>
    <r>
      <rPr>
        <sz val="11"/>
        <rFont val="Calibri"/>
      </rPr>
      <t>https://members.wto.org/crnattachments/2025/TBT/URY/25_01140_00_s.pdf</t>
    </r>
  </si>
  <si>
    <t>certification scheme for food and Beverages using the Nutri-Mark, (12 pages in English)Abu Dhabi Guideline for the use of Nutrition Mark (31 pages in English)</t>
  </si>
  <si>
    <t>From 1st June 2025, certain food and beverages products which include packaged and non-packaged Breads and Pastries, Beverages including dairy products, fats and oils and fat emulsions and food targeting children sold in Abu Dhabi, UAE will be subjected to labeling requirements. The Abu Dhabi Quality and Conformity Council (QCC) in collaboration with The Abu Dhabi Department of Health (DoH) and the Abu Dhabi Public Health Center (ADPHC) are launching and enforcing the Nutri-Mark scheme aiming to overcome the overweight and obesity challenge through empowering consumers to make nutritional decisions based on Front of Pack Label and encouraging healthier eating habits.</t>
  </si>
  <si>
    <t>The Technical Regulation (based on a Guideline document) and a Conformity Scheme are planned to be enforced in June 2025 covers certain types of Food and beverage products. The mandatory requirements will be enforced on the following food and beverages products: packaged and non-packaged Breads and Pastries, Beverages including dairy products, fats and oils and fat emulsions and food targeting children. Exclusions include fresh fruits and vegetables, and products with minimal nutritional content such as spices.</t>
  </si>
  <si>
    <t>04 - DAIRY PRODUCE; BIRDS' EGGS; NATURAL HONEY; EDIBLE PRODUCTS OF ANIMAL ORIGIN, NOT ELSEWHERE SPECIFIED OR INCLUDED; 10 - CEREALS; 09 - COFFEE, TEA, MATÉ AND SPICES; 11 - PRODUCTS OF THE MILLING INDUSTRY; MALT; STARCHES; INULIN; WHEAT GLUTEN; 12 - OIL SEEDS AND OLEAGINOUS FRUITS; MISCELLANEOUS GRAINS, SEEDS AND FRUIT; INDUSTRIAL OR MEDICINAL PLANTS; STRAW AND FODDER; 15 - ANIMAL, VEGETABLE OR MICROBIAL FATS AND OILS AND THEIR CLEAVAGE PRODUCTS; PREPARED EDIBLE FATS; ANIMAL OR VEGETABLE WAXES; 18 - COCOA AND COCOA PREPARATIONS; 19 - PREPARATIONS OF CEREALS, FLOUR, STARCH OR MILK; PASTRYCOOKS' PRODUCTS; 20 - PREPARATIONS OF VEGETABLES, FRUIT, NUTS OR OTHER PARTS OF PLANTS; 21 - MISCELLANEOUS EDIBLE PREPARATIONS; 22 - BEVERAGES, SPIRITS AND VINEGAR</t>
  </si>
  <si>
    <t>67 - FOOD TECHNOLOGY</t>
  </si>
  <si>
    <t>Consumer information, labelling (TBT); Prevention of deceptive practices and consumer protection (TBT); Protection of human health or safety (TBT); Other (TBT)</t>
  </si>
  <si>
    <r>
      <rPr>
        <sz val="11"/>
        <rFont val="Calibri"/>
      </rPr>
      <t>https://members.wto.org/crnattachments/2025/TBT/ARE/25_01157_00_e.pdf
https://members.wto.org/crnattachments/2025/TBT/ARE/25_01157_01_e.pdf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</si>
</sst>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1"/>
  <sheetViews>
    <sheetView tabSelected="1" workbookViewId="0">
      <selection activeCell="B2" sqref="B2"/>
    </sheetView>
  </sheetViews>
  <sheetFormatPr defaultRowHeight="15" x14ac:dyDescent="0.25"/>
  <cols>
    <col min="1" max="1" width="100" style="2" customWidth="1"/>
    <col min="2" max="2" width="30" customWidth="1"/>
    <col min="3" max="3" width="20" style="4" customWidth="1"/>
    <col min="4" max="4" width="50" customWidth="1"/>
    <col min="5" max="11" width="100" style="2" customWidth="1"/>
    <col min="12" max="12" width="100" customWidth="1"/>
    <col min="13" max="13" width="30" style="4" customWidth="1"/>
    <col min="14" max="18" width="100" customWidth="1"/>
  </cols>
  <sheetData>
    <row r="1" spans="1:18" ht="30" customHeight="1" x14ac:dyDescent="0.25">
      <c r="A1" s="3" t="s">
        <v>5</v>
      </c>
      <c r="B1" s="1" t="s">
        <v>0</v>
      </c>
      <c r="C1" s="5" t="s">
        <v>1</v>
      </c>
      <c r="D1" s="1" t="s">
        <v>2</v>
      </c>
      <c r="E1" s="3" t="s">
        <v>3</v>
      </c>
      <c r="F1" s="3" t="s">
        <v>4</v>
      </c>
      <c r="G1" s="3" t="s">
        <v>5</v>
      </c>
      <c r="H1" s="3" t="s">
        <v>6</v>
      </c>
      <c r="I1" s="3" t="s">
        <v>7</v>
      </c>
      <c r="J1" s="3" t="s">
        <v>8</v>
      </c>
      <c r="K1" s="3" t="s">
        <v>9</v>
      </c>
      <c r="L1" s="1" t="s">
        <v>10</v>
      </c>
      <c r="M1" s="5" t="s">
        <v>11</v>
      </c>
      <c r="N1" s="1" t="s">
        <v>12</v>
      </c>
      <c r="O1" s="1" t="s">
        <v>13</v>
      </c>
      <c r="P1" s="1" t="s">
        <v>14</v>
      </c>
      <c r="Q1" s="1" t="s">
        <v>15</v>
      </c>
      <c r="R1" s="1" t="s">
        <v>16</v>
      </c>
    </row>
    <row r="2" spans="1:18" ht="105" x14ac:dyDescent="0.25">
      <c r="A2" s="8" t="s">
        <v>20</v>
      </c>
      <c r="B2" s="6" t="s">
        <v>17</v>
      </c>
      <c r="C2" s="7">
        <v>45715</v>
      </c>
      <c r="D2" s="9" t="str">
        <f>HYPERLINK("https://eping.wto.org/en/Search?viewData= G/TBT/N/CHN/1989"," G/TBT/N/CHN/1989")</f>
        <v xml:space="preserve"> G/TBT/N/CHN/1989</v>
      </c>
      <c r="E2" s="8" t="s">
        <v>18</v>
      </c>
      <c r="F2" s="8" t="s">
        <v>19</v>
      </c>
      <c r="G2" s="8" t="s">
        <v>20</v>
      </c>
      <c r="H2" s="8" t="s">
        <v>21</v>
      </c>
      <c r="I2" s="8" t="s">
        <v>22</v>
      </c>
      <c r="J2" s="8" t="s">
        <v>23</v>
      </c>
      <c r="K2" s="8" t="s">
        <v>24</v>
      </c>
      <c r="L2" s="6"/>
      <c r="M2" s="7">
        <v>45775</v>
      </c>
      <c r="N2" s="6" t="s">
        <v>25</v>
      </c>
      <c r="O2" s="8" t="s">
        <v>26</v>
      </c>
      <c r="P2" s="6" t="str">
        <f>HYPERLINK("https://docs.wto.org/imrd/directdoc.asp?DDFDocuments/t/G/TBTN25/CHN1989.DOCX", "https://docs.wto.org/imrd/directdoc.asp?DDFDocuments/t/G/TBTN25/CHN1989.DOCX")</f>
        <v>https://docs.wto.org/imrd/directdoc.asp?DDFDocuments/t/G/TBTN25/CHN1989.DOCX</v>
      </c>
      <c r="Q2" s="6" t="str">
        <f>HYPERLINK("https://docs.wto.org/imrd/directdoc.asp?DDFDocuments/u/G/TBTN25/CHN1989.DOCX", "https://docs.wto.org/imrd/directdoc.asp?DDFDocuments/u/G/TBTN25/CHN1989.DOCX")</f>
        <v>https://docs.wto.org/imrd/directdoc.asp?DDFDocuments/u/G/TBTN25/CHN1989.DOCX</v>
      </c>
      <c r="R2" s="6" t="str">
        <f>HYPERLINK("https://docs.wto.org/imrd/directdoc.asp?DDFDocuments/v/G/TBTN25/CHN1989.DOCX", "https://docs.wto.org/imrd/directdoc.asp?DDFDocuments/v/G/TBTN25/CHN1989.DOCX")</f>
        <v>https://docs.wto.org/imrd/directdoc.asp?DDFDocuments/v/G/TBTN25/CHN1989.DOCX</v>
      </c>
    </row>
    <row r="3" spans="1:18" ht="75" x14ac:dyDescent="0.25">
      <c r="A3" s="8" t="s">
        <v>29</v>
      </c>
      <c r="B3" s="6" t="s">
        <v>17</v>
      </c>
      <c r="C3" s="7">
        <v>45715</v>
      </c>
      <c r="D3" s="9" t="str">
        <f>HYPERLINK("https://eping.wto.org/en/Search?viewData= G/TBT/N/CHN/1992"," G/TBT/N/CHN/1992")</f>
        <v xml:space="preserve"> G/TBT/N/CHN/1992</v>
      </c>
      <c r="E3" s="8" t="s">
        <v>27</v>
      </c>
      <c r="F3" s="8" t="s">
        <v>28</v>
      </c>
      <c r="G3" s="8" t="s">
        <v>29</v>
      </c>
      <c r="H3" s="8" t="s">
        <v>30</v>
      </c>
      <c r="I3" s="8" t="s">
        <v>31</v>
      </c>
      <c r="J3" s="8" t="s">
        <v>23</v>
      </c>
      <c r="K3" s="8" t="s">
        <v>32</v>
      </c>
      <c r="L3" s="6"/>
      <c r="M3" s="7">
        <v>45775</v>
      </c>
      <c r="N3" s="6" t="s">
        <v>25</v>
      </c>
      <c r="O3" s="8" t="s">
        <v>33</v>
      </c>
      <c r="P3" s="6" t="str">
        <f>HYPERLINK("https://docs.wto.org/imrd/directdoc.asp?DDFDocuments/t/G/TBTN25/CHN1992.DOCX", "https://docs.wto.org/imrd/directdoc.asp?DDFDocuments/t/G/TBTN25/CHN1992.DOCX")</f>
        <v>https://docs.wto.org/imrd/directdoc.asp?DDFDocuments/t/G/TBTN25/CHN1992.DOCX</v>
      </c>
      <c r="Q3" s="6" t="str">
        <f>HYPERLINK("https://docs.wto.org/imrd/directdoc.asp?DDFDocuments/u/G/TBTN25/CHN1992.DOCX", "https://docs.wto.org/imrd/directdoc.asp?DDFDocuments/u/G/TBTN25/CHN1992.DOCX")</f>
        <v>https://docs.wto.org/imrd/directdoc.asp?DDFDocuments/u/G/TBTN25/CHN1992.DOCX</v>
      </c>
      <c r="R3" s="6" t="str">
        <f>HYPERLINK("https://docs.wto.org/imrd/directdoc.asp?DDFDocuments/v/G/TBTN25/CHN1992.DOCX", "https://docs.wto.org/imrd/directdoc.asp?DDFDocuments/v/G/TBTN25/CHN1992.DOCX")</f>
        <v>https://docs.wto.org/imrd/directdoc.asp?DDFDocuments/v/G/TBTN25/CHN1992.DOCX</v>
      </c>
    </row>
    <row r="4" spans="1:18" ht="60" x14ac:dyDescent="0.25">
      <c r="A4" s="8" t="s">
        <v>37</v>
      </c>
      <c r="B4" s="6" t="s">
        <v>34</v>
      </c>
      <c r="C4" s="7">
        <v>45715</v>
      </c>
      <c r="D4" s="9" t="str">
        <f>HYPERLINK("https://eping.wto.org/en/Search?viewData= G/TBT/N/CHL/725"," G/TBT/N/CHL/725")</f>
        <v xml:space="preserve"> G/TBT/N/CHL/725</v>
      </c>
      <c r="E4" s="8" t="s">
        <v>35</v>
      </c>
      <c r="F4" s="8" t="s">
        <v>36</v>
      </c>
      <c r="G4" s="8" t="s">
        <v>37</v>
      </c>
      <c r="H4" s="8" t="s">
        <v>32</v>
      </c>
      <c r="I4" s="8" t="s">
        <v>38</v>
      </c>
      <c r="J4" s="8" t="s">
        <v>39</v>
      </c>
      <c r="K4" s="8" t="s">
        <v>32</v>
      </c>
      <c r="L4" s="6"/>
      <c r="M4" s="7">
        <v>45745</v>
      </c>
      <c r="N4" s="6" t="s">
        <v>25</v>
      </c>
      <c r="O4" s="8" t="s">
        <v>40</v>
      </c>
      <c r="P4" s="6"/>
      <c r="Q4" s="6" t="str">
        <f>HYPERLINK("https://docs.wto.org/imrd/directdoc.asp?DDFDocuments/u/G/TBTN25/CHL725.DOCX", "https://docs.wto.org/imrd/directdoc.asp?DDFDocuments/u/G/TBTN25/CHL725.DOCX")</f>
        <v>https://docs.wto.org/imrd/directdoc.asp?DDFDocuments/u/G/TBTN25/CHL725.DOCX</v>
      </c>
      <c r="R4" s="6" t="str">
        <f>HYPERLINK("https://docs.wto.org/imrd/directdoc.asp?DDFDocuments/v/G/TBTN25/CHL725.DOCX", "https://docs.wto.org/imrd/directdoc.asp?DDFDocuments/v/G/TBTN25/CHL725.DOCX")</f>
        <v>https://docs.wto.org/imrd/directdoc.asp?DDFDocuments/v/G/TBTN25/CHL725.DOCX</v>
      </c>
    </row>
    <row r="5" spans="1:18" ht="120" x14ac:dyDescent="0.25">
      <c r="A5" s="8" t="s">
        <v>43</v>
      </c>
      <c r="B5" s="6" t="s">
        <v>17</v>
      </c>
      <c r="C5" s="7">
        <v>45715</v>
      </c>
      <c r="D5" s="9" t="str">
        <f>HYPERLINK("https://eping.wto.org/en/Search?viewData= G/TBT/N/CHN/2001"," G/TBT/N/CHN/2001")</f>
        <v xml:space="preserve"> G/TBT/N/CHN/2001</v>
      </c>
      <c r="E5" s="8" t="s">
        <v>41</v>
      </c>
      <c r="F5" s="8" t="s">
        <v>42</v>
      </c>
      <c r="G5" s="8" t="s">
        <v>43</v>
      </c>
      <c r="H5" s="8" t="s">
        <v>44</v>
      </c>
      <c r="I5" s="8" t="s">
        <v>45</v>
      </c>
      <c r="J5" s="8" t="s">
        <v>46</v>
      </c>
      <c r="K5" s="8" t="s">
        <v>32</v>
      </c>
      <c r="L5" s="6"/>
      <c r="M5" s="7">
        <v>45775</v>
      </c>
      <c r="N5" s="6" t="s">
        <v>25</v>
      </c>
      <c r="O5" s="8" t="s">
        <v>47</v>
      </c>
      <c r="P5" s="6" t="str">
        <f>HYPERLINK("https://docs.wto.org/imrd/directdoc.asp?DDFDocuments/t/G/TBTN25/CHN2001.DOCX", "https://docs.wto.org/imrd/directdoc.asp?DDFDocuments/t/G/TBTN25/CHN2001.DOCX")</f>
        <v>https://docs.wto.org/imrd/directdoc.asp?DDFDocuments/t/G/TBTN25/CHN2001.DOCX</v>
      </c>
      <c r="Q5" s="6" t="str">
        <f>HYPERLINK("https://docs.wto.org/imrd/directdoc.asp?DDFDocuments/u/G/TBTN25/CHN2001.DOCX", "https://docs.wto.org/imrd/directdoc.asp?DDFDocuments/u/G/TBTN25/CHN2001.DOCX")</f>
        <v>https://docs.wto.org/imrd/directdoc.asp?DDFDocuments/u/G/TBTN25/CHN2001.DOCX</v>
      </c>
      <c r="R5" s="6" t="str">
        <f>HYPERLINK("https://docs.wto.org/imrd/directdoc.asp?DDFDocuments/v/G/TBTN25/CHN2001.DOCX", "https://docs.wto.org/imrd/directdoc.asp?DDFDocuments/v/G/TBTN25/CHN2001.DOCX")</f>
        <v>https://docs.wto.org/imrd/directdoc.asp?DDFDocuments/v/G/TBTN25/CHN2001.DOCX</v>
      </c>
    </row>
    <row r="6" spans="1:18" ht="45" x14ac:dyDescent="0.25">
      <c r="A6" s="8" t="s">
        <v>50</v>
      </c>
      <c r="B6" s="6" t="s">
        <v>17</v>
      </c>
      <c r="C6" s="7">
        <v>45715</v>
      </c>
      <c r="D6" s="9" t="str">
        <f>HYPERLINK("https://eping.wto.org/en/Search?viewData= G/TBT/N/CHN/1991"," G/TBT/N/CHN/1991")</f>
        <v xml:space="preserve"> G/TBT/N/CHN/1991</v>
      </c>
      <c r="E6" s="8" t="s">
        <v>48</v>
      </c>
      <c r="F6" s="8" t="s">
        <v>49</v>
      </c>
      <c r="G6" s="8" t="s">
        <v>50</v>
      </c>
      <c r="H6" s="8" t="s">
        <v>30</v>
      </c>
      <c r="I6" s="8" t="s">
        <v>31</v>
      </c>
      <c r="J6" s="8" t="s">
        <v>23</v>
      </c>
      <c r="K6" s="8" t="s">
        <v>32</v>
      </c>
      <c r="L6" s="6"/>
      <c r="M6" s="7">
        <v>45775</v>
      </c>
      <c r="N6" s="6" t="s">
        <v>25</v>
      </c>
      <c r="O6" s="8" t="s">
        <v>51</v>
      </c>
      <c r="P6" s="6" t="str">
        <f>HYPERLINK("https://docs.wto.org/imrd/directdoc.asp?DDFDocuments/t/G/TBTN25/CHN1991.DOCX", "https://docs.wto.org/imrd/directdoc.asp?DDFDocuments/t/G/TBTN25/CHN1991.DOCX")</f>
        <v>https://docs.wto.org/imrd/directdoc.asp?DDFDocuments/t/G/TBTN25/CHN1991.DOCX</v>
      </c>
      <c r="Q6" s="6" t="str">
        <f>HYPERLINK("https://docs.wto.org/imrd/directdoc.asp?DDFDocuments/u/G/TBTN25/CHN1991.DOCX", "https://docs.wto.org/imrd/directdoc.asp?DDFDocuments/u/G/TBTN25/CHN1991.DOCX")</f>
        <v>https://docs.wto.org/imrd/directdoc.asp?DDFDocuments/u/G/TBTN25/CHN1991.DOCX</v>
      </c>
      <c r="R6" s="6" t="str">
        <f>HYPERLINK("https://docs.wto.org/imrd/directdoc.asp?DDFDocuments/v/G/TBTN25/CHN1991.DOCX", "https://docs.wto.org/imrd/directdoc.asp?DDFDocuments/v/G/TBTN25/CHN1991.DOCX")</f>
        <v>https://docs.wto.org/imrd/directdoc.asp?DDFDocuments/v/G/TBTN25/CHN1991.DOCX</v>
      </c>
    </row>
    <row r="7" spans="1:18" ht="45" x14ac:dyDescent="0.25">
      <c r="A7" s="8" t="s">
        <v>54</v>
      </c>
      <c r="B7" s="6" t="s">
        <v>17</v>
      </c>
      <c r="C7" s="7">
        <v>45715</v>
      </c>
      <c r="D7" s="9" t="str">
        <f>HYPERLINK("https://eping.wto.org/en/Search?viewData= G/TBT/N/CHN/1996"," G/TBT/N/CHN/1996")</f>
        <v xml:space="preserve"> G/TBT/N/CHN/1996</v>
      </c>
      <c r="E7" s="8" t="s">
        <v>52</v>
      </c>
      <c r="F7" s="8" t="s">
        <v>53</v>
      </c>
      <c r="G7" s="8" t="s">
        <v>54</v>
      </c>
      <c r="H7" s="8" t="s">
        <v>30</v>
      </c>
      <c r="I7" s="8" t="s">
        <v>31</v>
      </c>
      <c r="J7" s="8" t="s">
        <v>23</v>
      </c>
      <c r="K7" s="8" t="s">
        <v>32</v>
      </c>
      <c r="L7" s="6"/>
      <c r="M7" s="7">
        <v>45775</v>
      </c>
      <c r="N7" s="6" t="s">
        <v>25</v>
      </c>
      <c r="O7" s="8" t="s">
        <v>55</v>
      </c>
      <c r="P7" s="6" t="str">
        <f>HYPERLINK("https://docs.wto.org/imrd/directdoc.asp?DDFDocuments/t/G/TBTN25/CHN1996.DOCX", "https://docs.wto.org/imrd/directdoc.asp?DDFDocuments/t/G/TBTN25/CHN1996.DOCX")</f>
        <v>https://docs.wto.org/imrd/directdoc.asp?DDFDocuments/t/G/TBTN25/CHN1996.DOCX</v>
      </c>
      <c r="Q7" s="6" t="str">
        <f>HYPERLINK("https://docs.wto.org/imrd/directdoc.asp?DDFDocuments/u/G/TBTN25/CHN1996.DOCX", "https://docs.wto.org/imrd/directdoc.asp?DDFDocuments/u/G/TBTN25/CHN1996.DOCX")</f>
        <v>https://docs.wto.org/imrd/directdoc.asp?DDFDocuments/u/G/TBTN25/CHN1996.DOCX</v>
      </c>
      <c r="R7" s="6" t="str">
        <f>HYPERLINK("https://docs.wto.org/imrd/directdoc.asp?DDFDocuments/v/G/TBTN25/CHN1996.DOCX", "https://docs.wto.org/imrd/directdoc.asp?DDFDocuments/v/G/TBTN25/CHN1996.DOCX")</f>
        <v>https://docs.wto.org/imrd/directdoc.asp?DDFDocuments/v/G/TBTN25/CHN1996.DOCX</v>
      </c>
    </row>
    <row r="8" spans="1:18" ht="60" x14ac:dyDescent="0.25">
      <c r="A8" s="8" t="s">
        <v>58</v>
      </c>
      <c r="B8" s="6" t="s">
        <v>17</v>
      </c>
      <c r="C8" s="7">
        <v>45715</v>
      </c>
      <c r="D8" s="9" t="str">
        <f>HYPERLINK("https://eping.wto.org/en/Search?viewData= G/TBT/N/CHN/1999"," G/TBT/N/CHN/1999")</f>
        <v xml:space="preserve"> G/TBT/N/CHN/1999</v>
      </c>
      <c r="E8" s="8" t="s">
        <v>56</v>
      </c>
      <c r="F8" s="8" t="s">
        <v>57</v>
      </c>
      <c r="G8" s="8" t="s">
        <v>58</v>
      </c>
      <c r="H8" s="8" t="s">
        <v>30</v>
      </c>
      <c r="I8" s="8" t="s">
        <v>31</v>
      </c>
      <c r="J8" s="8" t="s">
        <v>23</v>
      </c>
      <c r="K8" s="8" t="s">
        <v>32</v>
      </c>
      <c r="L8" s="6"/>
      <c r="M8" s="7">
        <v>45775</v>
      </c>
      <c r="N8" s="6" t="s">
        <v>25</v>
      </c>
      <c r="O8" s="8" t="s">
        <v>59</v>
      </c>
      <c r="P8" s="6" t="str">
        <f>HYPERLINK("https://docs.wto.org/imrd/directdoc.asp?DDFDocuments/t/G/TBTN25/CHN1999.DOCX", "https://docs.wto.org/imrd/directdoc.asp?DDFDocuments/t/G/TBTN25/CHN1999.DOCX")</f>
        <v>https://docs.wto.org/imrd/directdoc.asp?DDFDocuments/t/G/TBTN25/CHN1999.DOCX</v>
      </c>
      <c r="Q8" s="6" t="str">
        <f>HYPERLINK("https://docs.wto.org/imrd/directdoc.asp?DDFDocuments/u/G/TBTN25/CHN1999.DOCX", "https://docs.wto.org/imrd/directdoc.asp?DDFDocuments/u/G/TBTN25/CHN1999.DOCX")</f>
        <v>https://docs.wto.org/imrd/directdoc.asp?DDFDocuments/u/G/TBTN25/CHN1999.DOCX</v>
      </c>
      <c r="R8" s="6" t="str">
        <f>HYPERLINK("https://docs.wto.org/imrd/directdoc.asp?DDFDocuments/v/G/TBTN25/CHN1999.DOCX", "https://docs.wto.org/imrd/directdoc.asp?DDFDocuments/v/G/TBTN25/CHN1999.DOCX")</f>
        <v>https://docs.wto.org/imrd/directdoc.asp?DDFDocuments/v/G/TBTN25/CHN1999.DOCX</v>
      </c>
    </row>
    <row r="9" spans="1:18" ht="45" x14ac:dyDescent="0.25">
      <c r="A9" s="8" t="s">
        <v>62</v>
      </c>
      <c r="B9" s="6" t="s">
        <v>17</v>
      </c>
      <c r="C9" s="7">
        <v>45715</v>
      </c>
      <c r="D9" s="9" t="str">
        <f>HYPERLINK("https://eping.wto.org/en/Search?viewData= G/TBT/N/CHN/1990"," G/TBT/N/CHN/1990")</f>
        <v xml:space="preserve"> G/TBT/N/CHN/1990</v>
      </c>
      <c r="E9" s="8" t="s">
        <v>60</v>
      </c>
      <c r="F9" s="8" t="s">
        <v>61</v>
      </c>
      <c r="G9" s="8" t="s">
        <v>62</v>
      </c>
      <c r="H9" s="8" t="s">
        <v>30</v>
      </c>
      <c r="I9" s="8" t="s">
        <v>31</v>
      </c>
      <c r="J9" s="8" t="s">
        <v>23</v>
      </c>
      <c r="K9" s="8" t="s">
        <v>32</v>
      </c>
      <c r="L9" s="6"/>
      <c r="M9" s="7">
        <v>45775</v>
      </c>
      <c r="N9" s="6" t="s">
        <v>25</v>
      </c>
      <c r="O9" s="8" t="s">
        <v>63</v>
      </c>
      <c r="P9" s="6" t="str">
        <f>HYPERLINK("https://docs.wto.org/imrd/directdoc.asp?DDFDocuments/t/G/TBTN25/CHN1990.DOCX", "https://docs.wto.org/imrd/directdoc.asp?DDFDocuments/t/G/TBTN25/CHN1990.DOCX")</f>
        <v>https://docs.wto.org/imrd/directdoc.asp?DDFDocuments/t/G/TBTN25/CHN1990.DOCX</v>
      </c>
      <c r="Q9" s="6" t="str">
        <f>HYPERLINK("https://docs.wto.org/imrd/directdoc.asp?DDFDocuments/u/G/TBTN25/CHN1990.DOCX", "https://docs.wto.org/imrd/directdoc.asp?DDFDocuments/u/G/TBTN25/CHN1990.DOCX")</f>
        <v>https://docs.wto.org/imrd/directdoc.asp?DDFDocuments/u/G/TBTN25/CHN1990.DOCX</v>
      </c>
      <c r="R9" s="6" t="str">
        <f>HYPERLINK("https://docs.wto.org/imrd/directdoc.asp?DDFDocuments/v/G/TBTN25/CHN1990.DOCX", "https://docs.wto.org/imrd/directdoc.asp?DDFDocuments/v/G/TBTN25/CHN1990.DOCX")</f>
        <v>https://docs.wto.org/imrd/directdoc.asp?DDFDocuments/v/G/TBTN25/CHN1990.DOCX</v>
      </c>
    </row>
    <row r="10" spans="1:18" ht="195" x14ac:dyDescent="0.25">
      <c r="A10" s="8" t="s">
        <v>67</v>
      </c>
      <c r="B10" s="6" t="s">
        <v>64</v>
      </c>
      <c r="C10" s="7">
        <v>45715</v>
      </c>
      <c r="D10" s="9" t="str">
        <f>HYPERLINK("https://eping.wto.org/en/Search?viewData= G/TBT/N/IDN/177"," G/TBT/N/IDN/177")</f>
        <v xml:space="preserve"> G/TBT/N/IDN/177</v>
      </c>
      <c r="E10" s="8" t="s">
        <v>65</v>
      </c>
      <c r="F10" s="8" t="s">
        <v>66</v>
      </c>
      <c r="G10" s="8" t="s">
        <v>67</v>
      </c>
      <c r="H10" s="8" t="s">
        <v>68</v>
      </c>
      <c r="I10" s="8" t="s">
        <v>69</v>
      </c>
      <c r="J10" s="8" t="s">
        <v>70</v>
      </c>
      <c r="K10" s="8" t="s">
        <v>24</v>
      </c>
      <c r="L10" s="6"/>
      <c r="M10" s="7">
        <v>45775</v>
      </c>
      <c r="N10" s="6" t="s">
        <v>25</v>
      </c>
      <c r="O10" s="8" t="s">
        <v>71</v>
      </c>
      <c r="P10" s="6" t="str">
        <f>HYPERLINK("https://docs.wto.org/imrd/directdoc.asp?DDFDocuments/t/G/TBTN25/IDN177.DOCX", "https://docs.wto.org/imrd/directdoc.asp?DDFDocuments/t/G/TBTN25/IDN177.DOCX")</f>
        <v>https://docs.wto.org/imrd/directdoc.asp?DDFDocuments/t/G/TBTN25/IDN177.DOCX</v>
      </c>
      <c r="Q10" s="6" t="str">
        <f>HYPERLINK("https://docs.wto.org/imrd/directdoc.asp?DDFDocuments/u/G/TBTN25/IDN177.DOCX", "https://docs.wto.org/imrd/directdoc.asp?DDFDocuments/u/G/TBTN25/IDN177.DOCX")</f>
        <v>https://docs.wto.org/imrd/directdoc.asp?DDFDocuments/u/G/TBTN25/IDN177.DOCX</v>
      </c>
      <c r="R10" s="6" t="str">
        <f>HYPERLINK("https://docs.wto.org/imrd/directdoc.asp?DDFDocuments/v/G/TBTN25/IDN177.DOCX", "https://docs.wto.org/imrd/directdoc.asp?DDFDocuments/v/G/TBTN25/IDN177.DOCX")</f>
        <v>https://docs.wto.org/imrd/directdoc.asp?DDFDocuments/v/G/TBTN25/IDN177.DOCX</v>
      </c>
    </row>
    <row r="11" spans="1:18" ht="75" x14ac:dyDescent="0.25">
      <c r="A11" s="8" t="s">
        <v>74</v>
      </c>
      <c r="B11" s="6" t="s">
        <v>17</v>
      </c>
      <c r="C11" s="7">
        <v>45715</v>
      </c>
      <c r="D11" s="9" t="str">
        <f>HYPERLINK("https://eping.wto.org/en/Search?viewData= G/TBT/N/CHN/1995"," G/TBT/N/CHN/1995")</f>
        <v xml:space="preserve"> G/TBT/N/CHN/1995</v>
      </c>
      <c r="E11" s="8" t="s">
        <v>72</v>
      </c>
      <c r="F11" s="8" t="s">
        <v>73</v>
      </c>
      <c r="G11" s="8" t="s">
        <v>74</v>
      </c>
      <c r="H11" s="8" t="s">
        <v>30</v>
      </c>
      <c r="I11" s="8" t="s">
        <v>31</v>
      </c>
      <c r="J11" s="8" t="s">
        <v>23</v>
      </c>
      <c r="K11" s="8" t="s">
        <v>32</v>
      </c>
      <c r="L11" s="6"/>
      <c r="M11" s="7">
        <v>45775</v>
      </c>
      <c r="N11" s="6" t="s">
        <v>25</v>
      </c>
      <c r="O11" s="8" t="s">
        <v>75</v>
      </c>
      <c r="P11" s="6" t="str">
        <f>HYPERLINK("https://docs.wto.org/imrd/directdoc.asp?DDFDocuments/t/G/TBTN25/CHN1995.DOCX", "https://docs.wto.org/imrd/directdoc.asp?DDFDocuments/t/G/TBTN25/CHN1995.DOCX")</f>
        <v>https://docs.wto.org/imrd/directdoc.asp?DDFDocuments/t/G/TBTN25/CHN1995.DOCX</v>
      </c>
      <c r="Q11" s="6" t="str">
        <f>HYPERLINK("https://docs.wto.org/imrd/directdoc.asp?DDFDocuments/u/G/TBTN25/CHN1995.DOCX", "https://docs.wto.org/imrd/directdoc.asp?DDFDocuments/u/G/TBTN25/CHN1995.DOCX")</f>
        <v>https://docs.wto.org/imrd/directdoc.asp?DDFDocuments/u/G/TBTN25/CHN1995.DOCX</v>
      </c>
      <c r="R11" s="6" t="str">
        <f>HYPERLINK("https://docs.wto.org/imrd/directdoc.asp?DDFDocuments/v/G/TBTN25/CHN1995.DOCX", "https://docs.wto.org/imrd/directdoc.asp?DDFDocuments/v/G/TBTN25/CHN1995.DOCX")</f>
        <v>https://docs.wto.org/imrd/directdoc.asp?DDFDocuments/v/G/TBTN25/CHN1995.DOCX</v>
      </c>
    </row>
    <row r="12" spans="1:18" ht="60" x14ac:dyDescent="0.25">
      <c r="A12" s="8" t="s">
        <v>78</v>
      </c>
      <c r="B12" s="6" t="s">
        <v>17</v>
      </c>
      <c r="C12" s="7">
        <v>45715</v>
      </c>
      <c r="D12" s="9" t="str">
        <f>HYPERLINK("https://eping.wto.org/en/Search?viewData= G/TBT/N/CHN/1998"," G/TBT/N/CHN/1998")</f>
        <v xml:space="preserve"> G/TBT/N/CHN/1998</v>
      </c>
      <c r="E12" s="8" t="s">
        <v>76</v>
      </c>
      <c r="F12" s="8" t="s">
        <v>77</v>
      </c>
      <c r="G12" s="8" t="s">
        <v>78</v>
      </c>
      <c r="H12" s="8" t="s">
        <v>30</v>
      </c>
      <c r="I12" s="8" t="s">
        <v>31</v>
      </c>
      <c r="J12" s="8" t="s">
        <v>23</v>
      </c>
      <c r="K12" s="8" t="s">
        <v>32</v>
      </c>
      <c r="L12" s="6"/>
      <c r="M12" s="7">
        <v>45775</v>
      </c>
      <c r="N12" s="6" t="s">
        <v>25</v>
      </c>
      <c r="O12" s="8" t="s">
        <v>79</v>
      </c>
      <c r="P12" s="6" t="str">
        <f>HYPERLINK("https://docs.wto.org/imrd/directdoc.asp?DDFDocuments/t/G/TBTN25/CHN1998.DOCX", "https://docs.wto.org/imrd/directdoc.asp?DDFDocuments/t/G/TBTN25/CHN1998.DOCX")</f>
        <v>https://docs.wto.org/imrd/directdoc.asp?DDFDocuments/t/G/TBTN25/CHN1998.DOCX</v>
      </c>
      <c r="Q12" s="6" t="str">
        <f>HYPERLINK("https://docs.wto.org/imrd/directdoc.asp?DDFDocuments/u/G/TBTN25/CHN1998.DOCX", "https://docs.wto.org/imrd/directdoc.asp?DDFDocuments/u/G/TBTN25/CHN1998.DOCX")</f>
        <v>https://docs.wto.org/imrd/directdoc.asp?DDFDocuments/u/G/TBTN25/CHN1998.DOCX</v>
      </c>
      <c r="R12" s="6" t="str">
        <f>HYPERLINK("https://docs.wto.org/imrd/directdoc.asp?DDFDocuments/v/G/TBTN25/CHN1998.DOCX", "https://docs.wto.org/imrd/directdoc.asp?DDFDocuments/v/G/TBTN25/CHN1998.DOCX")</f>
        <v>https://docs.wto.org/imrd/directdoc.asp?DDFDocuments/v/G/TBTN25/CHN1998.DOCX</v>
      </c>
    </row>
    <row r="13" spans="1:18" ht="45" x14ac:dyDescent="0.25">
      <c r="A13" s="8" t="s">
        <v>83</v>
      </c>
      <c r="B13" s="6" t="s">
        <v>80</v>
      </c>
      <c r="C13" s="7">
        <v>45715</v>
      </c>
      <c r="D13" s="9" t="str">
        <f>HYPERLINK("https://eping.wto.org/en/Search?viewData= G/TBT/N/ZAF/262"," G/TBT/N/ZAF/262")</f>
        <v xml:space="preserve"> G/TBT/N/ZAF/262</v>
      </c>
      <c r="E13" s="8" t="s">
        <v>81</v>
      </c>
      <c r="F13" s="8" t="s">
        <v>82</v>
      </c>
      <c r="G13" s="8" t="s">
        <v>83</v>
      </c>
      <c r="H13" s="8" t="s">
        <v>84</v>
      </c>
      <c r="I13" s="8" t="s">
        <v>85</v>
      </c>
      <c r="J13" s="8" t="s">
        <v>86</v>
      </c>
      <c r="K13" s="8" t="s">
        <v>87</v>
      </c>
      <c r="L13" s="6"/>
      <c r="M13" s="7">
        <v>45775</v>
      </c>
      <c r="N13" s="6" t="s">
        <v>25</v>
      </c>
      <c r="O13" s="8" t="s">
        <v>88</v>
      </c>
      <c r="P13" s="6" t="str">
        <f>HYPERLINK("https://docs.wto.org/imrd/directdoc.asp?DDFDocuments/t/G/TBTN25/ZAF262.DOCX", "https://docs.wto.org/imrd/directdoc.asp?DDFDocuments/t/G/TBTN25/ZAF262.DOCX")</f>
        <v>https://docs.wto.org/imrd/directdoc.asp?DDFDocuments/t/G/TBTN25/ZAF262.DOCX</v>
      </c>
      <c r="Q13" s="6" t="str">
        <f>HYPERLINK("https://docs.wto.org/imrd/directdoc.asp?DDFDocuments/u/G/TBTN25/ZAF262.DOCX", "https://docs.wto.org/imrd/directdoc.asp?DDFDocuments/u/G/TBTN25/ZAF262.DOCX")</f>
        <v>https://docs.wto.org/imrd/directdoc.asp?DDFDocuments/u/G/TBTN25/ZAF262.DOCX</v>
      </c>
      <c r="R13" s="6" t="str">
        <f>HYPERLINK("https://docs.wto.org/imrd/directdoc.asp?DDFDocuments/v/G/TBTN25/ZAF262.DOCX", "https://docs.wto.org/imrd/directdoc.asp?DDFDocuments/v/G/TBTN25/ZAF262.DOCX")</f>
        <v>https://docs.wto.org/imrd/directdoc.asp?DDFDocuments/v/G/TBTN25/ZAF262.DOCX</v>
      </c>
    </row>
    <row r="14" spans="1:18" ht="285" x14ac:dyDescent="0.25">
      <c r="A14" s="8" t="s">
        <v>92</v>
      </c>
      <c r="B14" s="6" t="s">
        <v>89</v>
      </c>
      <c r="C14" s="7">
        <v>45715</v>
      </c>
      <c r="D14" s="9" t="str">
        <f>HYPERLINK("https://eping.wto.org/en/Search?viewData= G/TBT/N/ISR/1363"," G/TBT/N/ISR/1363")</f>
        <v xml:space="preserve"> G/TBT/N/ISR/1363</v>
      </c>
      <c r="E14" s="8" t="s">
        <v>90</v>
      </c>
      <c r="F14" s="8" t="s">
        <v>91</v>
      </c>
      <c r="G14" s="8" t="s">
        <v>92</v>
      </c>
      <c r="H14" s="8" t="s">
        <v>93</v>
      </c>
      <c r="I14" s="8" t="s">
        <v>31</v>
      </c>
      <c r="J14" s="8" t="s">
        <v>94</v>
      </c>
      <c r="K14" s="8" t="s">
        <v>32</v>
      </c>
      <c r="L14" s="6"/>
      <c r="M14" s="7">
        <v>45775</v>
      </c>
      <c r="N14" s="6" t="s">
        <v>25</v>
      </c>
      <c r="O14" s="8" t="s">
        <v>95</v>
      </c>
      <c r="P14" s="6" t="str">
        <f>HYPERLINK("https://docs.wto.org/imrd/directdoc.asp?DDFDocuments/t/G/TBTN25/ISR1363.DOCX", "https://docs.wto.org/imrd/directdoc.asp?DDFDocuments/t/G/TBTN25/ISR1363.DOCX")</f>
        <v>https://docs.wto.org/imrd/directdoc.asp?DDFDocuments/t/G/TBTN25/ISR1363.DOCX</v>
      </c>
      <c r="Q14" s="6" t="str">
        <f>HYPERLINK("https://docs.wto.org/imrd/directdoc.asp?DDFDocuments/u/G/TBTN25/ISR1363.DOCX", "https://docs.wto.org/imrd/directdoc.asp?DDFDocuments/u/G/TBTN25/ISR1363.DOCX")</f>
        <v>https://docs.wto.org/imrd/directdoc.asp?DDFDocuments/u/G/TBTN25/ISR1363.DOCX</v>
      </c>
      <c r="R14" s="6" t="str">
        <f>HYPERLINK("https://docs.wto.org/imrd/directdoc.asp?DDFDocuments/v/G/TBTN25/ISR1363.DOCX", "https://docs.wto.org/imrd/directdoc.asp?DDFDocuments/v/G/TBTN25/ISR1363.DOCX")</f>
        <v>https://docs.wto.org/imrd/directdoc.asp?DDFDocuments/v/G/TBTN25/ISR1363.DOCX</v>
      </c>
    </row>
    <row r="15" spans="1:18" ht="60" x14ac:dyDescent="0.25">
      <c r="A15" s="8" t="s">
        <v>98</v>
      </c>
      <c r="B15" s="6" t="s">
        <v>17</v>
      </c>
      <c r="C15" s="7">
        <v>45715</v>
      </c>
      <c r="D15" s="9" t="str">
        <f>HYPERLINK("https://eping.wto.org/en/Search?viewData= G/TBT/N/CHN/1994"," G/TBT/N/CHN/1994")</f>
        <v xml:space="preserve"> G/TBT/N/CHN/1994</v>
      </c>
      <c r="E15" s="8" t="s">
        <v>96</v>
      </c>
      <c r="F15" s="8" t="s">
        <v>97</v>
      </c>
      <c r="G15" s="8" t="s">
        <v>98</v>
      </c>
      <c r="H15" s="8" t="s">
        <v>30</v>
      </c>
      <c r="I15" s="8" t="s">
        <v>31</v>
      </c>
      <c r="J15" s="8" t="s">
        <v>23</v>
      </c>
      <c r="K15" s="8" t="s">
        <v>32</v>
      </c>
      <c r="L15" s="6"/>
      <c r="M15" s="7">
        <v>45775</v>
      </c>
      <c r="N15" s="6" t="s">
        <v>25</v>
      </c>
      <c r="O15" s="8" t="s">
        <v>99</v>
      </c>
      <c r="P15" s="6" t="str">
        <f>HYPERLINK("https://docs.wto.org/imrd/directdoc.asp?DDFDocuments/t/G/TBTN25/CHN1994.DOCX", "https://docs.wto.org/imrd/directdoc.asp?DDFDocuments/t/G/TBTN25/CHN1994.DOCX")</f>
        <v>https://docs.wto.org/imrd/directdoc.asp?DDFDocuments/t/G/TBTN25/CHN1994.DOCX</v>
      </c>
      <c r="Q15" s="6" t="str">
        <f>HYPERLINK("https://docs.wto.org/imrd/directdoc.asp?DDFDocuments/u/G/TBTN25/CHN1994.DOCX", "https://docs.wto.org/imrd/directdoc.asp?DDFDocuments/u/G/TBTN25/CHN1994.DOCX")</f>
        <v>https://docs.wto.org/imrd/directdoc.asp?DDFDocuments/u/G/TBTN25/CHN1994.DOCX</v>
      </c>
      <c r="R15" s="6" t="str">
        <f>HYPERLINK("https://docs.wto.org/imrd/directdoc.asp?DDFDocuments/v/G/TBTN25/CHN1994.DOCX", "https://docs.wto.org/imrd/directdoc.asp?DDFDocuments/v/G/TBTN25/CHN1994.DOCX")</f>
        <v>https://docs.wto.org/imrd/directdoc.asp?DDFDocuments/v/G/TBTN25/CHN1994.DOCX</v>
      </c>
    </row>
    <row r="16" spans="1:18" ht="75" x14ac:dyDescent="0.25">
      <c r="A16" s="8" t="s">
        <v>102</v>
      </c>
      <c r="B16" s="6" t="s">
        <v>17</v>
      </c>
      <c r="C16" s="7">
        <v>45715</v>
      </c>
      <c r="D16" s="9" t="str">
        <f>HYPERLINK("https://eping.wto.org/en/Search?viewData= G/TBT/N/CHN/1997"," G/TBT/N/CHN/1997")</f>
        <v xml:space="preserve"> G/TBT/N/CHN/1997</v>
      </c>
      <c r="E16" s="8" t="s">
        <v>100</v>
      </c>
      <c r="F16" s="8" t="s">
        <v>101</v>
      </c>
      <c r="G16" s="8" t="s">
        <v>102</v>
      </c>
      <c r="H16" s="8" t="s">
        <v>30</v>
      </c>
      <c r="I16" s="8" t="s">
        <v>31</v>
      </c>
      <c r="J16" s="8" t="s">
        <v>23</v>
      </c>
      <c r="K16" s="8" t="s">
        <v>32</v>
      </c>
      <c r="L16" s="6"/>
      <c r="M16" s="7">
        <v>45775</v>
      </c>
      <c r="N16" s="6" t="s">
        <v>25</v>
      </c>
      <c r="O16" s="8" t="s">
        <v>103</v>
      </c>
      <c r="P16" s="6" t="str">
        <f>HYPERLINK("https://docs.wto.org/imrd/directdoc.asp?DDFDocuments/t/G/TBTN25/CHN1997.DOCX", "https://docs.wto.org/imrd/directdoc.asp?DDFDocuments/t/G/TBTN25/CHN1997.DOCX")</f>
        <v>https://docs.wto.org/imrd/directdoc.asp?DDFDocuments/t/G/TBTN25/CHN1997.DOCX</v>
      </c>
      <c r="Q16" s="6" t="str">
        <f>HYPERLINK("https://docs.wto.org/imrd/directdoc.asp?DDFDocuments/u/G/TBTN25/CHN1997.DOCX", "https://docs.wto.org/imrd/directdoc.asp?DDFDocuments/u/G/TBTN25/CHN1997.DOCX")</f>
        <v>https://docs.wto.org/imrd/directdoc.asp?DDFDocuments/u/G/TBTN25/CHN1997.DOCX</v>
      </c>
      <c r="R16" s="6" t="str">
        <f>HYPERLINK("https://docs.wto.org/imrd/directdoc.asp?DDFDocuments/v/G/TBTN25/CHN1997.DOCX", "https://docs.wto.org/imrd/directdoc.asp?DDFDocuments/v/G/TBTN25/CHN1997.DOCX")</f>
        <v>https://docs.wto.org/imrd/directdoc.asp?DDFDocuments/v/G/TBTN25/CHN1997.DOCX</v>
      </c>
    </row>
    <row r="17" spans="1:18" ht="90" x14ac:dyDescent="0.25">
      <c r="A17" s="8" t="s">
        <v>106</v>
      </c>
      <c r="B17" s="6" t="s">
        <v>17</v>
      </c>
      <c r="C17" s="7">
        <v>45715</v>
      </c>
      <c r="D17" s="9" t="str">
        <f>HYPERLINK("https://eping.wto.org/en/Search?viewData= G/TBT/N/CHN/2000"," G/TBT/N/CHN/2000")</f>
        <v xml:space="preserve"> G/TBT/N/CHN/2000</v>
      </c>
      <c r="E17" s="8" t="s">
        <v>104</v>
      </c>
      <c r="F17" s="8" t="s">
        <v>105</v>
      </c>
      <c r="G17" s="8" t="s">
        <v>106</v>
      </c>
      <c r="H17" s="8" t="s">
        <v>107</v>
      </c>
      <c r="I17" s="8" t="s">
        <v>45</v>
      </c>
      <c r="J17" s="8" t="s">
        <v>46</v>
      </c>
      <c r="K17" s="8" t="s">
        <v>32</v>
      </c>
      <c r="L17" s="6"/>
      <c r="M17" s="7">
        <v>45775</v>
      </c>
      <c r="N17" s="6" t="s">
        <v>25</v>
      </c>
      <c r="O17" s="8" t="s">
        <v>108</v>
      </c>
      <c r="P17" s="6" t="str">
        <f>HYPERLINK("https://docs.wto.org/imrd/directdoc.asp?DDFDocuments/t/G/TBTN25/CHN2000.DOCX", "https://docs.wto.org/imrd/directdoc.asp?DDFDocuments/t/G/TBTN25/CHN2000.DOCX")</f>
        <v>https://docs.wto.org/imrd/directdoc.asp?DDFDocuments/t/G/TBTN25/CHN2000.DOCX</v>
      </c>
      <c r="Q17" s="6" t="str">
        <f>HYPERLINK("https://docs.wto.org/imrd/directdoc.asp?DDFDocuments/u/G/TBTN25/CHN2000.DOCX", "https://docs.wto.org/imrd/directdoc.asp?DDFDocuments/u/G/TBTN25/CHN2000.DOCX")</f>
        <v>https://docs.wto.org/imrd/directdoc.asp?DDFDocuments/u/G/TBTN25/CHN2000.DOCX</v>
      </c>
      <c r="R17" s="6" t="str">
        <f>HYPERLINK("https://docs.wto.org/imrd/directdoc.asp?DDFDocuments/v/G/TBTN25/CHN2000.DOCX", "https://docs.wto.org/imrd/directdoc.asp?DDFDocuments/v/G/TBTN25/CHN2000.DOCX")</f>
        <v>https://docs.wto.org/imrd/directdoc.asp?DDFDocuments/v/G/TBTN25/CHN2000.DOCX</v>
      </c>
    </row>
    <row r="18" spans="1:18" ht="105" x14ac:dyDescent="0.25">
      <c r="A18" s="8" t="s">
        <v>111</v>
      </c>
      <c r="B18" s="6" t="s">
        <v>17</v>
      </c>
      <c r="C18" s="7">
        <v>45715</v>
      </c>
      <c r="D18" s="9" t="str">
        <f>HYPERLINK("https://eping.wto.org/en/Search?viewData= G/TBT/N/CHN/2002"," G/TBT/N/CHN/2002")</f>
        <v xml:space="preserve"> G/TBT/N/CHN/2002</v>
      </c>
      <c r="E18" s="8" t="s">
        <v>109</v>
      </c>
      <c r="F18" s="8" t="s">
        <v>110</v>
      </c>
      <c r="G18" s="8" t="s">
        <v>111</v>
      </c>
      <c r="H18" s="8" t="s">
        <v>44</v>
      </c>
      <c r="I18" s="8" t="s">
        <v>45</v>
      </c>
      <c r="J18" s="8" t="s">
        <v>46</v>
      </c>
      <c r="K18" s="8" t="s">
        <v>32</v>
      </c>
      <c r="L18" s="6"/>
      <c r="M18" s="7">
        <v>45775</v>
      </c>
      <c r="N18" s="6" t="s">
        <v>25</v>
      </c>
      <c r="O18" s="8" t="s">
        <v>112</v>
      </c>
      <c r="P18" s="6" t="str">
        <f>HYPERLINK("https://docs.wto.org/imrd/directdoc.asp?DDFDocuments/t/G/TBTN25/CHN2002.DOCX", "https://docs.wto.org/imrd/directdoc.asp?DDFDocuments/t/G/TBTN25/CHN2002.DOCX")</f>
        <v>https://docs.wto.org/imrd/directdoc.asp?DDFDocuments/t/G/TBTN25/CHN2002.DOCX</v>
      </c>
      <c r="Q18" s="6" t="str">
        <f>HYPERLINK("https://docs.wto.org/imrd/directdoc.asp?DDFDocuments/u/G/TBTN25/CHN2002.DOCX", "https://docs.wto.org/imrd/directdoc.asp?DDFDocuments/u/G/TBTN25/CHN2002.DOCX")</f>
        <v>https://docs.wto.org/imrd/directdoc.asp?DDFDocuments/u/G/TBTN25/CHN2002.DOCX</v>
      </c>
      <c r="R18" s="6" t="str">
        <f>HYPERLINK("https://docs.wto.org/imrd/directdoc.asp?DDFDocuments/v/G/TBTN25/CHN2002.DOCX", "https://docs.wto.org/imrd/directdoc.asp?DDFDocuments/v/G/TBTN25/CHN2002.DOCX")</f>
        <v>https://docs.wto.org/imrd/directdoc.asp?DDFDocuments/v/G/TBTN25/CHN2002.DOCX</v>
      </c>
    </row>
    <row r="19" spans="1:18" ht="75" x14ac:dyDescent="0.25">
      <c r="A19" s="8" t="s">
        <v>116</v>
      </c>
      <c r="B19" s="6" t="s">
        <v>113</v>
      </c>
      <c r="C19" s="7">
        <v>45714</v>
      </c>
      <c r="D19" s="9" t="str">
        <f>HYPERLINK("https://eping.wto.org/en/Search?viewData= G/TBT/N/RWA/1170"," G/TBT/N/RWA/1170")</f>
        <v xml:space="preserve"> G/TBT/N/RWA/1170</v>
      </c>
      <c r="E19" s="8" t="s">
        <v>114</v>
      </c>
      <c r="F19" s="8" t="s">
        <v>115</v>
      </c>
      <c r="G19" s="8" t="s">
        <v>116</v>
      </c>
      <c r="H19" s="8" t="s">
        <v>32</v>
      </c>
      <c r="I19" s="8" t="s">
        <v>117</v>
      </c>
      <c r="J19" s="8" t="s">
        <v>118</v>
      </c>
      <c r="K19" s="8" t="s">
        <v>32</v>
      </c>
      <c r="L19" s="6"/>
      <c r="M19" s="7">
        <v>45774</v>
      </c>
      <c r="N19" s="6" t="s">
        <v>25</v>
      </c>
      <c r="O19" s="8" t="s">
        <v>119</v>
      </c>
      <c r="P19" s="6" t="str">
        <f>HYPERLINK("https://docs.wto.org/imrd/directdoc.asp?DDFDocuments/t/G/TBTN25/RWA1170.DOCX", "https://docs.wto.org/imrd/directdoc.asp?DDFDocuments/t/G/TBTN25/RWA1170.DOCX")</f>
        <v>https://docs.wto.org/imrd/directdoc.asp?DDFDocuments/t/G/TBTN25/RWA1170.DOCX</v>
      </c>
      <c r="Q19" s="6" t="str">
        <f>HYPERLINK("https://docs.wto.org/imrd/directdoc.asp?DDFDocuments/u/G/TBTN25/RWA1170.DOCX", "https://docs.wto.org/imrd/directdoc.asp?DDFDocuments/u/G/TBTN25/RWA1170.DOCX")</f>
        <v>https://docs.wto.org/imrd/directdoc.asp?DDFDocuments/u/G/TBTN25/RWA1170.DOCX</v>
      </c>
      <c r="R19" s="6" t="str">
        <f>HYPERLINK("https://docs.wto.org/imrd/directdoc.asp?DDFDocuments/v/G/TBTN25/RWA1170.DOCX", "https://docs.wto.org/imrd/directdoc.asp?DDFDocuments/v/G/TBTN25/RWA1170.DOCX")</f>
        <v>https://docs.wto.org/imrd/directdoc.asp?DDFDocuments/v/G/TBTN25/RWA1170.DOCX</v>
      </c>
    </row>
    <row r="20" spans="1:18" ht="45" x14ac:dyDescent="0.25">
      <c r="A20" s="8" t="s">
        <v>122</v>
      </c>
      <c r="B20" s="6" t="s">
        <v>113</v>
      </c>
      <c r="C20" s="7">
        <v>45714</v>
      </c>
      <c r="D20" s="9" t="str">
        <f>HYPERLINK("https://eping.wto.org/en/Search?viewData= G/TBT/N/RWA/1171"," G/TBT/N/RWA/1171")</f>
        <v xml:space="preserve"> G/TBT/N/RWA/1171</v>
      </c>
      <c r="E20" s="8" t="s">
        <v>120</v>
      </c>
      <c r="F20" s="8" t="s">
        <v>121</v>
      </c>
      <c r="G20" s="8" t="s">
        <v>122</v>
      </c>
      <c r="H20" s="8" t="s">
        <v>32</v>
      </c>
      <c r="I20" s="8" t="s">
        <v>123</v>
      </c>
      <c r="J20" s="8" t="s">
        <v>118</v>
      </c>
      <c r="K20" s="8" t="s">
        <v>32</v>
      </c>
      <c r="L20" s="6"/>
      <c r="M20" s="7">
        <v>45774</v>
      </c>
      <c r="N20" s="6" t="s">
        <v>25</v>
      </c>
      <c r="O20" s="8" t="s">
        <v>124</v>
      </c>
      <c r="P20" s="6" t="str">
        <f>HYPERLINK("https://docs.wto.org/imrd/directdoc.asp?DDFDocuments/t/G/TBTN25/RWA1171.DOCX", "https://docs.wto.org/imrd/directdoc.asp?DDFDocuments/t/G/TBTN25/RWA1171.DOCX")</f>
        <v>https://docs.wto.org/imrd/directdoc.asp?DDFDocuments/t/G/TBTN25/RWA1171.DOCX</v>
      </c>
      <c r="Q20" s="6" t="str">
        <f>HYPERLINK("https://docs.wto.org/imrd/directdoc.asp?DDFDocuments/u/G/TBTN25/RWA1171.DOCX", "https://docs.wto.org/imrd/directdoc.asp?DDFDocuments/u/G/TBTN25/RWA1171.DOCX")</f>
        <v>https://docs.wto.org/imrd/directdoc.asp?DDFDocuments/u/G/TBTN25/RWA1171.DOCX</v>
      </c>
      <c r="R20" s="6" t="str">
        <f>HYPERLINK("https://docs.wto.org/imrd/directdoc.asp?DDFDocuments/v/G/TBTN25/RWA1171.DOCX", "https://docs.wto.org/imrd/directdoc.asp?DDFDocuments/v/G/TBTN25/RWA1171.DOCX")</f>
        <v>https://docs.wto.org/imrd/directdoc.asp?DDFDocuments/v/G/TBTN25/RWA1171.DOCX</v>
      </c>
    </row>
    <row r="21" spans="1:18" ht="105" x14ac:dyDescent="0.25">
      <c r="A21" s="8" t="s">
        <v>128</v>
      </c>
      <c r="B21" s="6" t="s">
        <v>125</v>
      </c>
      <c r="C21" s="7">
        <v>45714</v>
      </c>
      <c r="D21" s="9" t="str">
        <f>HYPERLINK("https://eping.wto.org/en/Search?viewData= G/TBT/N/URY/99"," G/TBT/N/URY/99")</f>
        <v xml:space="preserve"> G/TBT/N/URY/99</v>
      </c>
      <c r="E21" s="8" t="s">
        <v>126</v>
      </c>
      <c r="F21" s="8" t="s">
        <v>127</v>
      </c>
      <c r="G21" s="8" t="s">
        <v>128</v>
      </c>
      <c r="H21" s="8" t="s">
        <v>129</v>
      </c>
      <c r="I21" s="8" t="s">
        <v>130</v>
      </c>
      <c r="J21" s="8" t="s">
        <v>23</v>
      </c>
      <c r="K21" s="8" t="s">
        <v>87</v>
      </c>
      <c r="L21" s="6"/>
      <c r="M21" s="7">
        <v>45774</v>
      </c>
      <c r="N21" s="6" t="s">
        <v>25</v>
      </c>
      <c r="O21" s="8" t="s">
        <v>131</v>
      </c>
      <c r="P21" s="6" t="str">
        <f>HYPERLINK("https://docs.wto.org/imrd/directdoc.asp?DDFDocuments/t/G/TBTN25/URY99.DOCX", "https://docs.wto.org/imrd/directdoc.asp?DDFDocuments/t/G/TBTN25/URY99.DOCX")</f>
        <v>https://docs.wto.org/imrd/directdoc.asp?DDFDocuments/t/G/TBTN25/URY99.DOCX</v>
      </c>
      <c r="Q21" s="6" t="str">
        <f>HYPERLINK("https://docs.wto.org/imrd/directdoc.asp?DDFDocuments/u/G/TBTN25/URY99.DOCX", "https://docs.wto.org/imrd/directdoc.asp?DDFDocuments/u/G/TBTN25/URY99.DOCX")</f>
        <v>https://docs.wto.org/imrd/directdoc.asp?DDFDocuments/u/G/TBTN25/URY99.DOCX</v>
      </c>
      <c r="R21" s="6" t="str">
        <f>HYPERLINK("https://docs.wto.org/imrd/directdoc.asp?DDFDocuments/v/G/TBTN25/URY99.DOCX", "https://docs.wto.org/imrd/directdoc.asp?DDFDocuments/v/G/TBTN25/URY99.DOCX")</f>
        <v>https://docs.wto.org/imrd/directdoc.asp?DDFDocuments/v/G/TBTN25/URY99.DOCX</v>
      </c>
    </row>
    <row r="22" spans="1:18" ht="90" x14ac:dyDescent="0.25">
      <c r="A22" s="8" t="s">
        <v>134</v>
      </c>
      <c r="B22" s="6" t="s">
        <v>125</v>
      </c>
      <c r="C22" s="7">
        <v>45714</v>
      </c>
      <c r="D22" s="9" t="str">
        <f>HYPERLINK("https://eping.wto.org/en/Search?viewData= G/TBT/N/URY/103"," G/TBT/N/URY/103")</f>
        <v xml:space="preserve"> G/TBT/N/URY/103</v>
      </c>
      <c r="E22" s="8" t="s">
        <v>132</v>
      </c>
      <c r="F22" s="8" t="s">
        <v>133</v>
      </c>
      <c r="G22" s="8" t="s">
        <v>134</v>
      </c>
      <c r="H22" s="8" t="s">
        <v>135</v>
      </c>
      <c r="I22" s="8" t="s">
        <v>136</v>
      </c>
      <c r="J22" s="8" t="s">
        <v>23</v>
      </c>
      <c r="K22" s="8" t="s">
        <v>87</v>
      </c>
      <c r="L22" s="6"/>
      <c r="M22" s="7">
        <v>45774</v>
      </c>
      <c r="N22" s="6" t="s">
        <v>25</v>
      </c>
      <c r="O22" s="8" t="s">
        <v>137</v>
      </c>
      <c r="P22" s="6" t="str">
        <f>HYPERLINK("https://docs.wto.org/imrd/directdoc.asp?DDFDocuments/t/G/TBTN25/URY103.DOCX", "https://docs.wto.org/imrd/directdoc.asp?DDFDocuments/t/G/TBTN25/URY103.DOCX")</f>
        <v>https://docs.wto.org/imrd/directdoc.asp?DDFDocuments/t/G/TBTN25/URY103.DOCX</v>
      </c>
      <c r="Q22" s="6" t="str">
        <f>HYPERLINK("https://docs.wto.org/imrd/directdoc.asp?DDFDocuments/u/G/TBTN25/URY103.DOCX", "https://docs.wto.org/imrd/directdoc.asp?DDFDocuments/u/G/TBTN25/URY103.DOCX")</f>
        <v>https://docs.wto.org/imrd/directdoc.asp?DDFDocuments/u/G/TBTN25/URY103.DOCX</v>
      </c>
      <c r="R22" s="6" t="str">
        <f>HYPERLINK("https://docs.wto.org/imrd/directdoc.asp?DDFDocuments/v/G/TBTN25/URY103.DOCX", "https://docs.wto.org/imrd/directdoc.asp?DDFDocuments/v/G/TBTN25/URY103.DOCX")</f>
        <v>https://docs.wto.org/imrd/directdoc.asp?DDFDocuments/v/G/TBTN25/URY103.DOCX</v>
      </c>
    </row>
    <row r="23" spans="1:18" ht="45" x14ac:dyDescent="0.25">
      <c r="A23" s="8" t="s">
        <v>122</v>
      </c>
      <c r="B23" s="6" t="s">
        <v>113</v>
      </c>
      <c r="C23" s="7">
        <v>45714</v>
      </c>
      <c r="D23" s="9" t="str">
        <f>HYPERLINK("https://eping.wto.org/en/Search?viewData= G/TBT/N/RWA/1174"," G/TBT/N/RWA/1174")</f>
        <v xml:space="preserve"> G/TBT/N/RWA/1174</v>
      </c>
      <c r="E23" s="8" t="s">
        <v>138</v>
      </c>
      <c r="F23" s="8" t="s">
        <v>139</v>
      </c>
      <c r="G23" s="8" t="s">
        <v>122</v>
      </c>
      <c r="H23" s="8" t="s">
        <v>32</v>
      </c>
      <c r="I23" s="8" t="s">
        <v>123</v>
      </c>
      <c r="J23" s="8" t="s">
        <v>118</v>
      </c>
      <c r="K23" s="8" t="s">
        <v>32</v>
      </c>
      <c r="L23" s="6"/>
      <c r="M23" s="7">
        <v>45774</v>
      </c>
      <c r="N23" s="6" t="s">
        <v>25</v>
      </c>
      <c r="O23" s="8" t="s">
        <v>140</v>
      </c>
      <c r="P23" s="6" t="str">
        <f>HYPERLINK("https://docs.wto.org/imrd/directdoc.asp?DDFDocuments/t/G/TBTN25/RWA1174.DOCX", "https://docs.wto.org/imrd/directdoc.asp?DDFDocuments/t/G/TBTN25/RWA1174.DOCX")</f>
        <v>https://docs.wto.org/imrd/directdoc.asp?DDFDocuments/t/G/TBTN25/RWA1174.DOCX</v>
      </c>
      <c r="Q23" s="6" t="str">
        <f>HYPERLINK("https://docs.wto.org/imrd/directdoc.asp?DDFDocuments/u/G/TBTN25/RWA1174.DOCX", "https://docs.wto.org/imrd/directdoc.asp?DDFDocuments/u/G/TBTN25/RWA1174.DOCX")</f>
        <v>https://docs.wto.org/imrd/directdoc.asp?DDFDocuments/u/G/TBTN25/RWA1174.DOCX</v>
      </c>
      <c r="R23" s="6" t="str">
        <f>HYPERLINK("https://docs.wto.org/imrd/directdoc.asp?DDFDocuments/v/G/TBTN25/RWA1174.DOCX", "https://docs.wto.org/imrd/directdoc.asp?DDFDocuments/v/G/TBTN25/RWA1174.DOCX")</f>
        <v>https://docs.wto.org/imrd/directdoc.asp?DDFDocuments/v/G/TBTN25/RWA1174.DOCX</v>
      </c>
    </row>
    <row r="24" spans="1:18" ht="45" x14ac:dyDescent="0.25">
      <c r="A24" s="8" t="s">
        <v>143</v>
      </c>
      <c r="B24" s="6" t="s">
        <v>125</v>
      </c>
      <c r="C24" s="7">
        <v>45714</v>
      </c>
      <c r="D24" s="9" t="str">
        <f>HYPERLINK("https://eping.wto.org/en/Search?viewData= G/TBT/N/URY/102"," G/TBT/N/URY/102")</f>
        <v xml:space="preserve"> G/TBT/N/URY/102</v>
      </c>
      <c r="E24" s="8" t="s">
        <v>141</v>
      </c>
      <c r="F24" s="8" t="s">
        <v>142</v>
      </c>
      <c r="G24" s="8" t="s">
        <v>143</v>
      </c>
      <c r="H24" s="8" t="s">
        <v>32</v>
      </c>
      <c r="I24" s="8" t="s">
        <v>144</v>
      </c>
      <c r="J24" s="8" t="s">
        <v>23</v>
      </c>
      <c r="K24" s="8" t="s">
        <v>87</v>
      </c>
      <c r="L24" s="6"/>
      <c r="M24" s="7">
        <v>45774</v>
      </c>
      <c r="N24" s="6" t="s">
        <v>25</v>
      </c>
      <c r="O24" s="8" t="s">
        <v>145</v>
      </c>
      <c r="P24" s="6" t="str">
        <f>HYPERLINK("https://docs.wto.org/imrd/directdoc.asp?DDFDocuments/t/G/TBTN25/URY102.DOCX", "https://docs.wto.org/imrd/directdoc.asp?DDFDocuments/t/G/TBTN25/URY102.DOCX")</f>
        <v>https://docs.wto.org/imrd/directdoc.asp?DDFDocuments/t/G/TBTN25/URY102.DOCX</v>
      </c>
      <c r="Q24" s="6" t="str">
        <f>HYPERLINK("https://docs.wto.org/imrd/directdoc.asp?DDFDocuments/u/G/TBTN25/URY102.DOCX", "https://docs.wto.org/imrd/directdoc.asp?DDFDocuments/u/G/TBTN25/URY102.DOCX")</f>
        <v>https://docs.wto.org/imrd/directdoc.asp?DDFDocuments/u/G/TBTN25/URY102.DOCX</v>
      </c>
      <c r="R24" s="6" t="str">
        <f>HYPERLINK("https://docs.wto.org/imrd/directdoc.asp?DDFDocuments/v/G/TBTN25/URY102.DOCX", "https://docs.wto.org/imrd/directdoc.asp?DDFDocuments/v/G/TBTN25/URY102.DOCX")</f>
        <v>https://docs.wto.org/imrd/directdoc.asp?DDFDocuments/v/G/TBTN25/URY102.DOCX</v>
      </c>
    </row>
    <row r="25" spans="1:18" ht="45" x14ac:dyDescent="0.25">
      <c r="A25" s="8" t="s">
        <v>122</v>
      </c>
      <c r="B25" s="6" t="s">
        <v>113</v>
      </c>
      <c r="C25" s="7">
        <v>45714</v>
      </c>
      <c r="D25" s="9" t="str">
        <f>HYPERLINK("https://eping.wto.org/en/Search?viewData= G/TBT/N/RWA/1172"," G/TBT/N/RWA/1172")</f>
        <v xml:space="preserve"> G/TBT/N/RWA/1172</v>
      </c>
      <c r="E25" s="8" t="s">
        <v>146</v>
      </c>
      <c r="F25" s="8" t="s">
        <v>147</v>
      </c>
      <c r="G25" s="8" t="s">
        <v>122</v>
      </c>
      <c r="H25" s="8" t="s">
        <v>32</v>
      </c>
      <c r="I25" s="8" t="s">
        <v>123</v>
      </c>
      <c r="J25" s="8" t="s">
        <v>118</v>
      </c>
      <c r="K25" s="8" t="s">
        <v>32</v>
      </c>
      <c r="L25" s="6"/>
      <c r="M25" s="7">
        <v>45774</v>
      </c>
      <c r="N25" s="6" t="s">
        <v>25</v>
      </c>
      <c r="O25" s="8" t="s">
        <v>148</v>
      </c>
      <c r="P25" s="6" t="str">
        <f>HYPERLINK("https://docs.wto.org/imrd/directdoc.asp?DDFDocuments/t/G/TBTN25/RWA1172.DOCX", "https://docs.wto.org/imrd/directdoc.asp?DDFDocuments/t/G/TBTN25/RWA1172.DOCX")</f>
        <v>https://docs.wto.org/imrd/directdoc.asp?DDFDocuments/t/G/TBTN25/RWA1172.DOCX</v>
      </c>
      <c r="Q25" s="6" t="str">
        <f>HYPERLINK("https://docs.wto.org/imrd/directdoc.asp?DDFDocuments/u/G/TBTN25/RWA1172.DOCX", "https://docs.wto.org/imrd/directdoc.asp?DDFDocuments/u/G/TBTN25/RWA1172.DOCX")</f>
        <v>https://docs.wto.org/imrd/directdoc.asp?DDFDocuments/u/G/TBTN25/RWA1172.DOCX</v>
      </c>
      <c r="R25" s="6" t="str">
        <f>HYPERLINK("https://docs.wto.org/imrd/directdoc.asp?DDFDocuments/v/G/TBTN25/RWA1172.DOCX", "https://docs.wto.org/imrd/directdoc.asp?DDFDocuments/v/G/TBTN25/RWA1172.DOCX")</f>
        <v>https://docs.wto.org/imrd/directdoc.asp?DDFDocuments/v/G/TBTN25/RWA1172.DOCX</v>
      </c>
    </row>
    <row r="26" spans="1:18" ht="60" x14ac:dyDescent="0.25">
      <c r="A26" s="8" t="s">
        <v>151</v>
      </c>
      <c r="B26" s="6" t="s">
        <v>125</v>
      </c>
      <c r="C26" s="7">
        <v>45714</v>
      </c>
      <c r="D26" s="9" t="str">
        <f>HYPERLINK("https://eping.wto.org/en/Search?viewData= G/TBT/N/URY/101"," G/TBT/N/URY/101")</f>
        <v xml:space="preserve"> G/TBT/N/URY/101</v>
      </c>
      <c r="E26" s="8" t="s">
        <v>149</v>
      </c>
      <c r="F26" s="8" t="s">
        <v>150</v>
      </c>
      <c r="G26" s="8" t="s">
        <v>151</v>
      </c>
      <c r="H26" s="8" t="s">
        <v>152</v>
      </c>
      <c r="I26" s="8" t="s">
        <v>153</v>
      </c>
      <c r="J26" s="8" t="s">
        <v>23</v>
      </c>
      <c r="K26" s="8" t="s">
        <v>87</v>
      </c>
      <c r="L26" s="6"/>
      <c r="M26" s="7">
        <v>45774</v>
      </c>
      <c r="N26" s="6" t="s">
        <v>25</v>
      </c>
      <c r="O26" s="8" t="s">
        <v>154</v>
      </c>
      <c r="P26" s="6" t="str">
        <f>HYPERLINK("https://docs.wto.org/imrd/directdoc.asp?DDFDocuments/t/G/TBTN25/URY101.DOCX", "https://docs.wto.org/imrd/directdoc.asp?DDFDocuments/t/G/TBTN25/URY101.DOCX")</f>
        <v>https://docs.wto.org/imrd/directdoc.asp?DDFDocuments/t/G/TBTN25/URY101.DOCX</v>
      </c>
      <c r="Q26" s="6" t="str">
        <f>HYPERLINK("https://docs.wto.org/imrd/directdoc.asp?DDFDocuments/u/G/TBTN25/URY101.DOCX", "https://docs.wto.org/imrd/directdoc.asp?DDFDocuments/u/G/TBTN25/URY101.DOCX")</f>
        <v>https://docs.wto.org/imrd/directdoc.asp?DDFDocuments/u/G/TBTN25/URY101.DOCX</v>
      </c>
      <c r="R26" s="6" t="str">
        <f>HYPERLINK("https://docs.wto.org/imrd/directdoc.asp?DDFDocuments/v/G/TBTN25/URY101.DOCX", "https://docs.wto.org/imrd/directdoc.asp?DDFDocuments/v/G/TBTN25/URY101.DOCX")</f>
        <v>https://docs.wto.org/imrd/directdoc.asp?DDFDocuments/v/G/TBTN25/URY101.DOCX</v>
      </c>
    </row>
    <row r="27" spans="1:18" ht="75" x14ac:dyDescent="0.25">
      <c r="A27" s="8" t="s">
        <v>157</v>
      </c>
      <c r="B27" s="6" t="s">
        <v>125</v>
      </c>
      <c r="C27" s="7">
        <v>45714</v>
      </c>
      <c r="D27" s="9" t="str">
        <f>HYPERLINK("https://eping.wto.org/en/Search?viewData= G/TBT/N/URY/100"," G/TBT/N/URY/100")</f>
        <v xml:space="preserve"> G/TBT/N/URY/100</v>
      </c>
      <c r="E27" s="8" t="s">
        <v>155</v>
      </c>
      <c r="F27" s="8" t="s">
        <v>156</v>
      </c>
      <c r="G27" s="8" t="s">
        <v>157</v>
      </c>
      <c r="H27" s="8" t="s">
        <v>158</v>
      </c>
      <c r="I27" s="8" t="s">
        <v>85</v>
      </c>
      <c r="J27" s="8" t="s">
        <v>23</v>
      </c>
      <c r="K27" s="8" t="s">
        <v>87</v>
      </c>
      <c r="L27" s="6"/>
      <c r="M27" s="7">
        <v>45774</v>
      </c>
      <c r="N27" s="6" t="s">
        <v>25</v>
      </c>
      <c r="O27" s="8" t="s">
        <v>159</v>
      </c>
      <c r="P27" s="6" t="str">
        <f>HYPERLINK("https://docs.wto.org/imrd/directdoc.asp?DDFDocuments/t/G/TBTN25/URY100.DOCX", "https://docs.wto.org/imrd/directdoc.asp?DDFDocuments/t/G/TBTN25/URY100.DOCX")</f>
        <v>https://docs.wto.org/imrd/directdoc.asp?DDFDocuments/t/G/TBTN25/URY100.DOCX</v>
      </c>
      <c r="Q27" s="6" t="str">
        <f>HYPERLINK("https://docs.wto.org/imrd/directdoc.asp?DDFDocuments/u/G/TBTN25/URY100.DOCX", "https://docs.wto.org/imrd/directdoc.asp?DDFDocuments/u/G/TBTN25/URY100.DOCX")</f>
        <v>https://docs.wto.org/imrd/directdoc.asp?DDFDocuments/u/G/TBTN25/URY100.DOCX</v>
      </c>
      <c r="R27" s="6" t="str">
        <f>HYPERLINK("https://docs.wto.org/imrd/directdoc.asp?DDFDocuments/v/G/TBTN25/URY100.DOCX", "https://docs.wto.org/imrd/directdoc.asp?DDFDocuments/v/G/TBTN25/URY100.DOCX")</f>
        <v>https://docs.wto.org/imrd/directdoc.asp?DDFDocuments/v/G/TBTN25/URY100.DOCX</v>
      </c>
    </row>
    <row r="28" spans="1:18" ht="75" x14ac:dyDescent="0.25">
      <c r="A28" s="8" t="s">
        <v>162</v>
      </c>
      <c r="B28" s="6" t="s">
        <v>34</v>
      </c>
      <c r="C28" s="7">
        <v>45713</v>
      </c>
      <c r="D28" s="9" t="str">
        <f>HYPERLINK("https://eping.wto.org/en/Search?viewData= G/TBT/N/CHL/722"," G/TBT/N/CHL/722")</f>
        <v xml:space="preserve"> G/TBT/N/CHL/722</v>
      </c>
      <c r="E28" s="8" t="s">
        <v>160</v>
      </c>
      <c r="F28" s="8" t="s">
        <v>161</v>
      </c>
      <c r="G28" s="8" t="s">
        <v>162</v>
      </c>
      <c r="H28" s="8" t="s">
        <v>32</v>
      </c>
      <c r="I28" s="8" t="s">
        <v>163</v>
      </c>
      <c r="J28" s="8" t="s">
        <v>164</v>
      </c>
      <c r="K28" s="8" t="s">
        <v>32</v>
      </c>
      <c r="L28" s="6"/>
      <c r="M28" s="7">
        <v>45773</v>
      </c>
      <c r="N28" s="6" t="s">
        <v>25</v>
      </c>
      <c r="O28" s="6"/>
      <c r="P28" s="6" t="str">
        <f>HYPERLINK("https://docs.wto.org/imrd/directdoc.asp?DDFDocuments/t/G/TBTN25/CHL722.DOCX", "https://docs.wto.org/imrd/directdoc.asp?DDFDocuments/t/G/TBTN25/CHL722.DOCX")</f>
        <v>https://docs.wto.org/imrd/directdoc.asp?DDFDocuments/t/G/TBTN25/CHL722.DOCX</v>
      </c>
      <c r="Q28" s="6" t="str">
        <f>HYPERLINK("https://docs.wto.org/imrd/directdoc.asp?DDFDocuments/u/G/TBTN25/CHL722.DOCX", "https://docs.wto.org/imrd/directdoc.asp?DDFDocuments/u/G/TBTN25/CHL722.DOCX")</f>
        <v>https://docs.wto.org/imrd/directdoc.asp?DDFDocuments/u/G/TBTN25/CHL722.DOCX</v>
      </c>
      <c r="R28" s="6" t="str">
        <f>HYPERLINK("https://docs.wto.org/imrd/directdoc.asp?DDFDocuments/v/G/TBTN25/CHL722.DOCX", "https://docs.wto.org/imrd/directdoc.asp?DDFDocuments/v/G/TBTN25/CHL722.DOCX")</f>
        <v>https://docs.wto.org/imrd/directdoc.asp?DDFDocuments/v/G/TBTN25/CHL722.DOCX</v>
      </c>
    </row>
    <row r="29" spans="1:18" ht="75" x14ac:dyDescent="0.25">
      <c r="A29" s="8" t="s">
        <v>168</v>
      </c>
      <c r="B29" s="6" t="s">
        <v>165</v>
      </c>
      <c r="C29" s="7">
        <v>45713</v>
      </c>
      <c r="D29" s="9" t="str">
        <f>HYPERLINK("https://eping.wto.org/en/Search?viewData= G/TBT/N/SAU/1387"," G/TBT/N/SAU/1387")</f>
        <v xml:space="preserve"> G/TBT/N/SAU/1387</v>
      </c>
      <c r="E29" s="8" t="s">
        <v>166</v>
      </c>
      <c r="F29" s="8" t="s">
        <v>167</v>
      </c>
      <c r="G29" s="8" t="s">
        <v>168</v>
      </c>
      <c r="H29" s="8" t="s">
        <v>32</v>
      </c>
      <c r="I29" s="8" t="s">
        <v>169</v>
      </c>
      <c r="J29" s="8" t="s">
        <v>170</v>
      </c>
      <c r="K29" s="8" t="s">
        <v>32</v>
      </c>
      <c r="L29" s="6"/>
      <c r="M29" s="7">
        <v>45773</v>
      </c>
      <c r="N29" s="6" t="s">
        <v>25</v>
      </c>
      <c r="O29" s="8" t="s">
        <v>171</v>
      </c>
      <c r="P29" s="6" t="str">
        <f>HYPERLINK("https://docs.wto.org/imrd/directdoc.asp?DDFDocuments/t/G/TBTN25/SAU1387.DOCX", "https://docs.wto.org/imrd/directdoc.asp?DDFDocuments/t/G/TBTN25/SAU1387.DOCX")</f>
        <v>https://docs.wto.org/imrd/directdoc.asp?DDFDocuments/t/G/TBTN25/SAU1387.DOCX</v>
      </c>
      <c r="Q29" s="6" t="str">
        <f>HYPERLINK("https://docs.wto.org/imrd/directdoc.asp?DDFDocuments/u/G/TBTN25/SAU1387.DOCX", "https://docs.wto.org/imrd/directdoc.asp?DDFDocuments/u/G/TBTN25/SAU1387.DOCX")</f>
        <v>https://docs.wto.org/imrd/directdoc.asp?DDFDocuments/u/G/TBTN25/SAU1387.DOCX</v>
      </c>
      <c r="R29" s="6" t="str">
        <f>HYPERLINK("https://docs.wto.org/imrd/directdoc.asp?DDFDocuments/v/G/TBTN25/SAU1387.DOCX", "https://docs.wto.org/imrd/directdoc.asp?DDFDocuments/v/G/TBTN25/SAU1387.DOCX")</f>
        <v>https://docs.wto.org/imrd/directdoc.asp?DDFDocuments/v/G/TBTN25/SAU1387.DOCX</v>
      </c>
    </row>
    <row r="30" spans="1:18" ht="75" x14ac:dyDescent="0.25">
      <c r="A30" s="8" t="s">
        <v>174</v>
      </c>
      <c r="B30" s="6" t="s">
        <v>34</v>
      </c>
      <c r="C30" s="7">
        <v>45713</v>
      </c>
      <c r="D30" s="9" t="str">
        <f>HYPERLINK("https://eping.wto.org/en/Search?viewData= G/TBT/N/CHL/724"," G/TBT/N/CHL/724")</f>
        <v xml:space="preserve"> G/TBT/N/CHL/724</v>
      </c>
      <c r="E30" s="8" t="s">
        <v>172</v>
      </c>
      <c r="F30" s="8" t="s">
        <v>173</v>
      </c>
      <c r="G30" s="8" t="s">
        <v>174</v>
      </c>
      <c r="H30" s="8" t="s">
        <v>68</v>
      </c>
      <c r="I30" s="8" t="s">
        <v>69</v>
      </c>
      <c r="J30" s="8" t="s">
        <v>175</v>
      </c>
      <c r="K30" s="8" t="s">
        <v>24</v>
      </c>
      <c r="L30" s="6"/>
      <c r="M30" s="7">
        <v>45768</v>
      </c>
      <c r="N30" s="6" t="s">
        <v>25</v>
      </c>
      <c r="O30" s="8" t="s">
        <v>176</v>
      </c>
      <c r="P30" s="6" t="str">
        <f>HYPERLINK("https://docs.wto.org/imrd/directdoc.asp?DDFDocuments/t/G/TBTN25/CHL724.DOCX", "https://docs.wto.org/imrd/directdoc.asp?DDFDocuments/t/G/TBTN25/CHL724.DOCX")</f>
        <v>https://docs.wto.org/imrd/directdoc.asp?DDFDocuments/t/G/TBTN25/CHL724.DOCX</v>
      </c>
      <c r="Q30" s="6" t="str">
        <f>HYPERLINK("https://docs.wto.org/imrd/directdoc.asp?DDFDocuments/u/G/TBTN25/CHL724.DOCX", "https://docs.wto.org/imrd/directdoc.asp?DDFDocuments/u/G/TBTN25/CHL724.DOCX")</f>
        <v>https://docs.wto.org/imrd/directdoc.asp?DDFDocuments/u/G/TBTN25/CHL724.DOCX</v>
      </c>
      <c r="R30" s="6" t="str">
        <f>HYPERLINK("https://docs.wto.org/imrd/directdoc.asp?DDFDocuments/v/G/TBTN25/CHL724.DOCX", "https://docs.wto.org/imrd/directdoc.asp?DDFDocuments/v/G/TBTN25/CHL724.DOCX")</f>
        <v>https://docs.wto.org/imrd/directdoc.asp?DDFDocuments/v/G/TBTN25/CHL724.DOCX</v>
      </c>
    </row>
    <row r="31" spans="1:18" ht="60" x14ac:dyDescent="0.25">
      <c r="A31" s="8" t="s">
        <v>179</v>
      </c>
      <c r="B31" s="6" t="s">
        <v>165</v>
      </c>
      <c r="C31" s="7">
        <v>45713</v>
      </c>
      <c r="D31" s="9" t="str">
        <f>HYPERLINK("https://eping.wto.org/en/Search?viewData= G/TBT/N/SAU/1388"," G/TBT/N/SAU/1388")</f>
        <v xml:space="preserve"> G/TBT/N/SAU/1388</v>
      </c>
      <c r="E31" s="8" t="s">
        <v>177</v>
      </c>
      <c r="F31" s="8" t="s">
        <v>178</v>
      </c>
      <c r="G31" s="8" t="s">
        <v>179</v>
      </c>
      <c r="H31" s="8" t="s">
        <v>32</v>
      </c>
      <c r="I31" s="8" t="s">
        <v>180</v>
      </c>
      <c r="J31" s="8" t="s">
        <v>170</v>
      </c>
      <c r="K31" s="8" t="s">
        <v>32</v>
      </c>
      <c r="L31" s="6"/>
      <c r="M31" s="7">
        <v>45773</v>
      </c>
      <c r="N31" s="6" t="s">
        <v>25</v>
      </c>
      <c r="O31" s="8" t="s">
        <v>181</v>
      </c>
      <c r="P31" s="6" t="str">
        <f>HYPERLINK("https://docs.wto.org/imrd/directdoc.asp?DDFDocuments/t/G/TBTN25/SAU1388.DOCX", "https://docs.wto.org/imrd/directdoc.asp?DDFDocuments/t/G/TBTN25/SAU1388.DOCX")</f>
        <v>https://docs.wto.org/imrd/directdoc.asp?DDFDocuments/t/G/TBTN25/SAU1388.DOCX</v>
      </c>
      <c r="Q31" s="6" t="str">
        <f>HYPERLINK("https://docs.wto.org/imrd/directdoc.asp?DDFDocuments/u/G/TBTN25/SAU1388.DOCX", "https://docs.wto.org/imrd/directdoc.asp?DDFDocuments/u/G/TBTN25/SAU1388.DOCX")</f>
        <v>https://docs.wto.org/imrd/directdoc.asp?DDFDocuments/u/G/TBTN25/SAU1388.DOCX</v>
      </c>
      <c r="R31" s="6" t="str">
        <f>HYPERLINK("https://docs.wto.org/imrd/directdoc.asp?DDFDocuments/v/G/TBTN25/SAU1388.DOCX", "https://docs.wto.org/imrd/directdoc.asp?DDFDocuments/v/G/TBTN25/SAU1388.DOCX")</f>
        <v>https://docs.wto.org/imrd/directdoc.asp?DDFDocuments/v/G/TBTN25/SAU1388.DOCX</v>
      </c>
    </row>
    <row r="32" spans="1:18" ht="45" x14ac:dyDescent="0.25">
      <c r="A32" s="8" t="s">
        <v>184</v>
      </c>
      <c r="B32" s="6" t="s">
        <v>34</v>
      </c>
      <c r="C32" s="7">
        <v>45713</v>
      </c>
      <c r="D32" s="9" t="str">
        <f>HYPERLINK("https://eping.wto.org/en/Search?viewData= G/TBT/N/CHL/723"," G/TBT/N/CHL/723")</f>
        <v xml:space="preserve"> G/TBT/N/CHL/723</v>
      </c>
      <c r="E32" s="8" t="s">
        <v>182</v>
      </c>
      <c r="F32" s="8" t="s">
        <v>183</v>
      </c>
      <c r="G32" s="8" t="s">
        <v>184</v>
      </c>
      <c r="H32" s="8" t="s">
        <v>32</v>
      </c>
      <c r="I32" s="8" t="s">
        <v>185</v>
      </c>
      <c r="J32" s="8" t="s">
        <v>164</v>
      </c>
      <c r="K32" s="8" t="s">
        <v>32</v>
      </c>
      <c r="L32" s="6"/>
      <c r="M32" s="7">
        <v>45773</v>
      </c>
      <c r="N32" s="6" t="s">
        <v>25</v>
      </c>
      <c r="O32" s="6"/>
      <c r="P32" s="6" t="str">
        <f>HYPERLINK("https://docs.wto.org/imrd/directdoc.asp?DDFDocuments/t/G/TBTN25/CHL723.DOCX", "https://docs.wto.org/imrd/directdoc.asp?DDFDocuments/t/G/TBTN25/CHL723.DOCX")</f>
        <v>https://docs.wto.org/imrd/directdoc.asp?DDFDocuments/t/G/TBTN25/CHL723.DOCX</v>
      </c>
      <c r="Q32" s="6" t="str">
        <f>HYPERLINK("https://docs.wto.org/imrd/directdoc.asp?DDFDocuments/u/G/TBTN25/CHL723.DOCX", "https://docs.wto.org/imrd/directdoc.asp?DDFDocuments/u/G/TBTN25/CHL723.DOCX")</f>
        <v>https://docs.wto.org/imrd/directdoc.asp?DDFDocuments/u/G/TBTN25/CHL723.DOCX</v>
      </c>
      <c r="R32" s="6" t="str">
        <f>HYPERLINK("https://docs.wto.org/imrd/directdoc.asp?DDFDocuments/v/G/TBTN25/CHL723.DOCX", "https://docs.wto.org/imrd/directdoc.asp?DDFDocuments/v/G/TBTN25/CHL723.DOCX")</f>
        <v>https://docs.wto.org/imrd/directdoc.asp?DDFDocuments/v/G/TBTN25/CHL723.DOCX</v>
      </c>
    </row>
    <row r="33" spans="1:18" ht="75" x14ac:dyDescent="0.25">
      <c r="A33" s="8" t="s">
        <v>189</v>
      </c>
      <c r="B33" s="6" t="s">
        <v>186</v>
      </c>
      <c r="C33" s="7">
        <v>45712</v>
      </c>
      <c r="D33" s="9" t="str">
        <f>HYPERLINK("https://eping.wto.org/en/Search?viewData= G/TBT/N/CAN/741"," G/TBT/N/CAN/741")</f>
        <v xml:space="preserve"> G/TBT/N/CAN/741</v>
      </c>
      <c r="E33" s="8" t="s">
        <v>187</v>
      </c>
      <c r="F33" s="8" t="s">
        <v>188</v>
      </c>
      <c r="G33" s="8" t="s">
        <v>189</v>
      </c>
      <c r="H33" s="8" t="s">
        <v>190</v>
      </c>
      <c r="I33" s="8" t="s">
        <v>191</v>
      </c>
      <c r="J33" s="8" t="s">
        <v>70</v>
      </c>
      <c r="K33" s="8" t="s">
        <v>24</v>
      </c>
      <c r="L33" s="6"/>
      <c r="M33" s="7">
        <v>45776</v>
      </c>
      <c r="N33" s="6" t="s">
        <v>25</v>
      </c>
      <c r="O33" s="6"/>
      <c r="P33" s="6" t="str">
        <f>HYPERLINK("https://docs.wto.org/imrd/directdoc.asp?DDFDocuments/t/G/TBTN25/CAN741.DOCX", "https://docs.wto.org/imrd/directdoc.asp?DDFDocuments/t/G/TBTN25/CAN741.DOCX")</f>
        <v>https://docs.wto.org/imrd/directdoc.asp?DDFDocuments/t/G/TBTN25/CAN741.DOCX</v>
      </c>
      <c r="Q33" s="6" t="str">
        <f>HYPERLINK("https://docs.wto.org/imrd/directdoc.asp?DDFDocuments/u/G/TBTN25/CAN741.DOCX", "https://docs.wto.org/imrd/directdoc.asp?DDFDocuments/u/G/TBTN25/CAN741.DOCX")</f>
        <v>https://docs.wto.org/imrd/directdoc.asp?DDFDocuments/u/G/TBTN25/CAN741.DOCX</v>
      </c>
      <c r="R33" s="6" t="str">
        <f>HYPERLINK("https://docs.wto.org/imrd/directdoc.asp?DDFDocuments/v/G/TBTN25/CAN741.DOCX", "https://docs.wto.org/imrd/directdoc.asp?DDFDocuments/v/G/TBTN25/CAN741.DOCX")</f>
        <v>https://docs.wto.org/imrd/directdoc.asp?DDFDocuments/v/G/TBTN25/CAN741.DOCX</v>
      </c>
    </row>
    <row r="34" spans="1:18" ht="30" x14ac:dyDescent="0.25">
      <c r="A34" s="8" t="s">
        <v>194</v>
      </c>
      <c r="B34" s="6" t="s">
        <v>34</v>
      </c>
      <c r="C34" s="7">
        <v>45712</v>
      </c>
      <c r="D34" s="9" t="str">
        <f>HYPERLINK("https://eping.wto.org/en/Search?viewData= G/TBT/N/CHL/721"," G/TBT/N/CHL/721")</f>
        <v xml:space="preserve"> G/TBT/N/CHL/721</v>
      </c>
      <c r="E34" s="8" t="s">
        <v>192</v>
      </c>
      <c r="F34" s="8" t="s">
        <v>193</v>
      </c>
      <c r="G34" s="8" t="s">
        <v>194</v>
      </c>
      <c r="H34" s="8" t="s">
        <v>32</v>
      </c>
      <c r="I34" s="8" t="s">
        <v>195</v>
      </c>
      <c r="J34" s="8" t="s">
        <v>164</v>
      </c>
      <c r="K34" s="8" t="s">
        <v>32</v>
      </c>
      <c r="L34" s="6"/>
      <c r="M34" s="7">
        <v>45772</v>
      </c>
      <c r="N34" s="6" t="s">
        <v>25</v>
      </c>
      <c r="O34" s="6"/>
      <c r="P34" s="6" t="str">
        <f>HYPERLINK("https://docs.wto.org/imrd/directdoc.asp?DDFDocuments/t/G/TBTN25/CHL721.DOCX", "https://docs.wto.org/imrd/directdoc.asp?DDFDocuments/t/G/TBTN25/CHL721.DOCX")</f>
        <v>https://docs.wto.org/imrd/directdoc.asp?DDFDocuments/t/G/TBTN25/CHL721.DOCX</v>
      </c>
      <c r="Q34" s="6" t="str">
        <f>HYPERLINK("https://docs.wto.org/imrd/directdoc.asp?DDFDocuments/u/G/TBTN25/CHL721.DOCX", "https://docs.wto.org/imrd/directdoc.asp?DDFDocuments/u/G/TBTN25/CHL721.DOCX")</f>
        <v>https://docs.wto.org/imrd/directdoc.asp?DDFDocuments/u/G/TBTN25/CHL721.DOCX</v>
      </c>
      <c r="R34" s="6" t="str">
        <f>HYPERLINK("https://docs.wto.org/imrd/directdoc.asp?DDFDocuments/v/G/TBTN25/CHL721.DOCX", "https://docs.wto.org/imrd/directdoc.asp?DDFDocuments/v/G/TBTN25/CHL721.DOCX")</f>
        <v>https://docs.wto.org/imrd/directdoc.asp?DDFDocuments/v/G/TBTN25/CHL721.DOCX</v>
      </c>
    </row>
    <row r="35" spans="1:18" ht="75" x14ac:dyDescent="0.25">
      <c r="A35" s="8" t="s">
        <v>189</v>
      </c>
      <c r="B35" s="6" t="s">
        <v>186</v>
      </c>
      <c r="C35" s="7">
        <v>45712</v>
      </c>
      <c r="D35" s="9" t="str">
        <f>HYPERLINK("https://eping.wto.org/en/Search?viewData= G/TBT/N/CAN/742"," G/TBT/N/CAN/742")</f>
        <v xml:space="preserve"> G/TBT/N/CAN/742</v>
      </c>
      <c r="E35" s="8" t="s">
        <v>196</v>
      </c>
      <c r="F35" s="8" t="s">
        <v>197</v>
      </c>
      <c r="G35" s="8" t="s">
        <v>189</v>
      </c>
      <c r="H35" s="8" t="s">
        <v>190</v>
      </c>
      <c r="I35" s="8" t="s">
        <v>191</v>
      </c>
      <c r="J35" s="8" t="s">
        <v>23</v>
      </c>
      <c r="K35" s="8" t="s">
        <v>24</v>
      </c>
      <c r="L35" s="6"/>
      <c r="M35" s="7">
        <v>45776</v>
      </c>
      <c r="N35" s="6" t="s">
        <v>25</v>
      </c>
      <c r="O35" s="6"/>
      <c r="P35" s="6" t="str">
        <f>HYPERLINK("https://docs.wto.org/imrd/directdoc.asp?DDFDocuments/t/G/TBTN25/CAN742.DOCX", "https://docs.wto.org/imrd/directdoc.asp?DDFDocuments/t/G/TBTN25/CAN742.DOCX")</f>
        <v>https://docs.wto.org/imrd/directdoc.asp?DDFDocuments/t/G/TBTN25/CAN742.DOCX</v>
      </c>
      <c r="Q35" s="6" t="str">
        <f>HYPERLINK("https://docs.wto.org/imrd/directdoc.asp?DDFDocuments/u/G/TBTN25/CAN742.DOCX", "https://docs.wto.org/imrd/directdoc.asp?DDFDocuments/u/G/TBTN25/CAN742.DOCX")</f>
        <v>https://docs.wto.org/imrd/directdoc.asp?DDFDocuments/u/G/TBTN25/CAN742.DOCX</v>
      </c>
      <c r="R35" s="6" t="str">
        <f>HYPERLINK("https://docs.wto.org/imrd/directdoc.asp?DDFDocuments/v/G/TBTN25/CAN742.DOCX", "https://docs.wto.org/imrd/directdoc.asp?DDFDocuments/v/G/TBTN25/CAN742.DOCX")</f>
        <v>https://docs.wto.org/imrd/directdoc.asp?DDFDocuments/v/G/TBTN25/CAN742.DOCX</v>
      </c>
    </row>
    <row r="36" spans="1:18" ht="75" x14ac:dyDescent="0.25">
      <c r="A36" s="8" t="s">
        <v>201</v>
      </c>
      <c r="B36" s="6" t="s">
        <v>198</v>
      </c>
      <c r="C36" s="7">
        <v>45712</v>
      </c>
      <c r="D36" s="9" t="str">
        <f>HYPERLINK("https://eping.wto.org/en/Search?viewData= G/TBT/N/EU/1109"," G/TBT/N/EU/1109")</f>
        <v xml:space="preserve"> G/TBT/N/EU/1109</v>
      </c>
      <c r="E36" s="8" t="s">
        <v>199</v>
      </c>
      <c r="F36" s="8" t="s">
        <v>200</v>
      </c>
      <c r="G36" s="8" t="s">
        <v>201</v>
      </c>
      <c r="H36" s="8" t="s">
        <v>202</v>
      </c>
      <c r="I36" s="8" t="s">
        <v>123</v>
      </c>
      <c r="J36" s="8" t="s">
        <v>203</v>
      </c>
      <c r="K36" s="8" t="s">
        <v>32</v>
      </c>
      <c r="L36" s="6"/>
      <c r="M36" s="7">
        <v>45772</v>
      </c>
      <c r="N36" s="6" t="s">
        <v>25</v>
      </c>
      <c r="O36" s="8" t="s">
        <v>204</v>
      </c>
      <c r="P36" s="6" t="str">
        <f>HYPERLINK("https://docs.wto.org/imrd/directdoc.asp?DDFDocuments/t/G/TBTN25/EU1109.DOCX", "https://docs.wto.org/imrd/directdoc.asp?DDFDocuments/t/G/TBTN25/EU1109.DOCX")</f>
        <v>https://docs.wto.org/imrd/directdoc.asp?DDFDocuments/t/G/TBTN25/EU1109.DOCX</v>
      </c>
      <c r="Q36" s="6" t="str">
        <f>HYPERLINK("https://docs.wto.org/imrd/directdoc.asp?DDFDocuments/u/G/TBTN25/EU1109.DOCX", "https://docs.wto.org/imrd/directdoc.asp?DDFDocuments/u/G/TBTN25/EU1109.DOCX")</f>
        <v>https://docs.wto.org/imrd/directdoc.asp?DDFDocuments/u/G/TBTN25/EU1109.DOCX</v>
      </c>
      <c r="R36" s="6" t="str">
        <f>HYPERLINK("https://docs.wto.org/imrd/directdoc.asp?DDFDocuments/v/G/TBTN25/EU1109.DOCX", "https://docs.wto.org/imrd/directdoc.asp?DDFDocuments/v/G/TBTN25/EU1109.DOCX")</f>
        <v>https://docs.wto.org/imrd/directdoc.asp?DDFDocuments/v/G/TBTN25/EU1109.DOCX</v>
      </c>
    </row>
    <row r="37" spans="1:18" ht="120" x14ac:dyDescent="0.25">
      <c r="A37" s="8" t="s">
        <v>207</v>
      </c>
      <c r="B37" s="6" t="s">
        <v>186</v>
      </c>
      <c r="C37" s="7">
        <v>45712</v>
      </c>
      <c r="D37" s="9" t="str">
        <f>HYPERLINK("https://eping.wto.org/en/Search?viewData= G/TBT/N/CAN/740"," G/TBT/N/CAN/740")</f>
        <v xml:space="preserve"> G/TBT/N/CAN/740</v>
      </c>
      <c r="E37" s="8" t="s">
        <v>205</v>
      </c>
      <c r="F37" s="8" t="s">
        <v>206</v>
      </c>
      <c r="G37" s="8" t="s">
        <v>207</v>
      </c>
      <c r="H37" s="8" t="s">
        <v>32</v>
      </c>
      <c r="I37" s="8" t="s">
        <v>208</v>
      </c>
      <c r="J37" s="8" t="s">
        <v>70</v>
      </c>
      <c r="K37" s="8" t="s">
        <v>32</v>
      </c>
      <c r="L37" s="6"/>
      <c r="M37" s="7">
        <v>45782</v>
      </c>
      <c r="N37" s="6" t="s">
        <v>25</v>
      </c>
      <c r="O37" s="8" t="s">
        <v>209</v>
      </c>
      <c r="P37" s="6" t="str">
        <f>HYPERLINK("https://docs.wto.org/imrd/directdoc.asp?DDFDocuments/t/G/TBTN25/CAN740.DOCX", "https://docs.wto.org/imrd/directdoc.asp?DDFDocuments/t/G/TBTN25/CAN740.DOCX")</f>
        <v>https://docs.wto.org/imrd/directdoc.asp?DDFDocuments/t/G/TBTN25/CAN740.DOCX</v>
      </c>
      <c r="Q37" s="6" t="str">
        <f>HYPERLINK("https://docs.wto.org/imrd/directdoc.asp?DDFDocuments/u/G/TBTN25/CAN740.DOCX", "https://docs.wto.org/imrd/directdoc.asp?DDFDocuments/u/G/TBTN25/CAN740.DOCX")</f>
        <v>https://docs.wto.org/imrd/directdoc.asp?DDFDocuments/u/G/TBTN25/CAN740.DOCX</v>
      </c>
      <c r="R37" s="6" t="str">
        <f>HYPERLINK("https://docs.wto.org/imrd/directdoc.asp?DDFDocuments/v/G/TBTN25/CAN740.DOCX", "https://docs.wto.org/imrd/directdoc.asp?DDFDocuments/v/G/TBTN25/CAN740.DOCX")</f>
        <v>https://docs.wto.org/imrd/directdoc.asp?DDFDocuments/v/G/TBTN25/CAN740.DOCX</v>
      </c>
    </row>
    <row r="38" spans="1:18" ht="150" x14ac:dyDescent="0.25">
      <c r="A38" s="8" t="s">
        <v>212</v>
      </c>
      <c r="B38" s="6" t="s">
        <v>64</v>
      </c>
      <c r="C38" s="7">
        <v>45709</v>
      </c>
      <c r="D38" s="9" t="str">
        <f>HYPERLINK("https://eping.wto.org/en/Search?viewData= G/TBT/N/IDN/176"," G/TBT/N/IDN/176")</f>
        <v xml:space="preserve"> G/TBT/N/IDN/176</v>
      </c>
      <c r="E38" s="8" t="s">
        <v>210</v>
      </c>
      <c r="F38" s="8" t="s">
        <v>211</v>
      </c>
      <c r="G38" s="8" t="s">
        <v>212</v>
      </c>
      <c r="H38" s="8" t="s">
        <v>32</v>
      </c>
      <c r="I38" s="8" t="s">
        <v>213</v>
      </c>
      <c r="J38" s="8" t="s">
        <v>70</v>
      </c>
      <c r="K38" s="8" t="s">
        <v>87</v>
      </c>
      <c r="L38" s="6"/>
      <c r="M38" s="7">
        <v>45769</v>
      </c>
      <c r="N38" s="6" t="s">
        <v>25</v>
      </c>
      <c r="O38" s="8" t="s">
        <v>214</v>
      </c>
      <c r="P38" s="6" t="str">
        <f>HYPERLINK("https://docs.wto.org/imrd/directdoc.asp?DDFDocuments/t/G/TBTN25/IDN176.DOCX", "https://docs.wto.org/imrd/directdoc.asp?DDFDocuments/t/G/TBTN25/IDN176.DOCX")</f>
        <v>https://docs.wto.org/imrd/directdoc.asp?DDFDocuments/t/G/TBTN25/IDN176.DOCX</v>
      </c>
      <c r="Q38" s="6" t="str">
        <f>HYPERLINK("https://docs.wto.org/imrd/directdoc.asp?DDFDocuments/u/G/TBTN25/IDN176.DOCX", "https://docs.wto.org/imrd/directdoc.asp?DDFDocuments/u/G/TBTN25/IDN176.DOCX")</f>
        <v>https://docs.wto.org/imrd/directdoc.asp?DDFDocuments/u/G/TBTN25/IDN176.DOCX</v>
      </c>
      <c r="R38" s="6" t="str">
        <f>HYPERLINK("https://docs.wto.org/imrd/directdoc.asp?DDFDocuments/v/G/TBTN25/IDN176.DOCX", "https://docs.wto.org/imrd/directdoc.asp?DDFDocuments/v/G/TBTN25/IDN176.DOCX")</f>
        <v>https://docs.wto.org/imrd/directdoc.asp?DDFDocuments/v/G/TBTN25/IDN176.DOCX</v>
      </c>
    </row>
    <row r="39" spans="1:18" ht="45" x14ac:dyDescent="0.25">
      <c r="A39" s="8" t="s">
        <v>218</v>
      </c>
      <c r="B39" s="6" t="s">
        <v>215</v>
      </c>
      <c r="C39" s="7">
        <v>45709</v>
      </c>
      <c r="D39" s="9" t="str">
        <f>HYPERLINK("https://eping.wto.org/en/Search?viewData= G/TBT/N/UGA/2129"," G/TBT/N/UGA/2129")</f>
        <v xml:space="preserve"> G/TBT/N/UGA/2129</v>
      </c>
      <c r="E39" s="8" t="s">
        <v>216</v>
      </c>
      <c r="F39" s="8" t="s">
        <v>217</v>
      </c>
      <c r="G39" s="8" t="s">
        <v>218</v>
      </c>
      <c r="H39" s="8" t="s">
        <v>219</v>
      </c>
      <c r="I39" s="8" t="s">
        <v>220</v>
      </c>
      <c r="J39" s="8" t="s">
        <v>221</v>
      </c>
      <c r="K39" s="8" t="s">
        <v>87</v>
      </c>
      <c r="L39" s="6"/>
      <c r="M39" s="7">
        <v>45769</v>
      </c>
      <c r="N39" s="6" t="s">
        <v>25</v>
      </c>
      <c r="O39" s="8" t="s">
        <v>222</v>
      </c>
      <c r="P39" s="6" t="str">
        <f>HYPERLINK("https://docs.wto.org/imrd/directdoc.asp?DDFDocuments/t/G/TBTN25/UGA2129.DOCX", "https://docs.wto.org/imrd/directdoc.asp?DDFDocuments/t/G/TBTN25/UGA2129.DOCX")</f>
        <v>https://docs.wto.org/imrd/directdoc.asp?DDFDocuments/t/G/TBTN25/UGA2129.DOCX</v>
      </c>
      <c r="Q39" s="6" t="str">
        <f>HYPERLINK("https://docs.wto.org/imrd/directdoc.asp?DDFDocuments/u/G/TBTN25/UGA2129.DOCX", "https://docs.wto.org/imrd/directdoc.asp?DDFDocuments/u/G/TBTN25/UGA2129.DOCX")</f>
        <v>https://docs.wto.org/imrd/directdoc.asp?DDFDocuments/u/G/TBTN25/UGA2129.DOCX</v>
      </c>
      <c r="R39" s="6" t="str">
        <f>HYPERLINK("https://docs.wto.org/imrd/directdoc.asp?DDFDocuments/v/G/TBTN25/UGA2129.DOCX", "https://docs.wto.org/imrd/directdoc.asp?DDFDocuments/v/G/TBTN25/UGA2129.DOCX")</f>
        <v>https://docs.wto.org/imrd/directdoc.asp?DDFDocuments/v/G/TBTN25/UGA2129.DOCX</v>
      </c>
    </row>
    <row r="40" spans="1:18" ht="60" x14ac:dyDescent="0.25">
      <c r="A40" s="8" t="s">
        <v>225</v>
      </c>
      <c r="B40" s="6" t="s">
        <v>215</v>
      </c>
      <c r="C40" s="7">
        <v>45709</v>
      </c>
      <c r="D40" s="9" t="str">
        <f>HYPERLINK("https://eping.wto.org/en/Search?viewData= G/TBT/N/UGA/2128"," G/TBT/N/UGA/2128")</f>
        <v xml:space="preserve"> G/TBT/N/UGA/2128</v>
      </c>
      <c r="E40" s="8" t="s">
        <v>223</v>
      </c>
      <c r="F40" s="8" t="s">
        <v>224</v>
      </c>
      <c r="G40" s="8" t="s">
        <v>225</v>
      </c>
      <c r="H40" s="8" t="s">
        <v>226</v>
      </c>
      <c r="I40" s="8" t="s">
        <v>227</v>
      </c>
      <c r="J40" s="8" t="s">
        <v>228</v>
      </c>
      <c r="K40" s="8" t="s">
        <v>87</v>
      </c>
      <c r="L40" s="6"/>
      <c r="M40" s="7">
        <v>45769</v>
      </c>
      <c r="N40" s="6" t="s">
        <v>25</v>
      </c>
      <c r="O40" s="8" t="s">
        <v>229</v>
      </c>
      <c r="P40" s="6" t="str">
        <f>HYPERLINK("https://docs.wto.org/imrd/directdoc.asp?DDFDocuments/t/G/TBTN25/UGA2128.DOCX", "https://docs.wto.org/imrd/directdoc.asp?DDFDocuments/t/G/TBTN25/UGA2128.DOCX")</f>
        <v>https://docs.wto.org/imrd/directdoc.asp?DDFDocuments/t/G/TBTN25/UGA2128.DOCX</v>
      </c>
      <c r="Q40" s="6" t="str">
        <f>HYPERLINK("https://docs.wto.org/imrd/directdoc.asp?DDFDocuments/u/G/TBTN25/UGA2128.DOCX", "https://docs.wto.org/imrd/directdoc.asp?DDFDocuments/u/G/TBTN25/UGA2128.DOCX")</f>
        <v>https://docs.wto.org/imrd/directdoc.asp?DDFDocuments/u/G/TBTN25/UGA2128.DOCX</v>
      </c>
      <c r="R40" s="6" t="str">
        <f>HYPERLINK("https://docs.wto.org/imrd/directdoc.asp?DDFDocuments/v/G/TBTN25/UGA2128.DOCX", "https://docs.wto.org/imrd/directdoc.asp?DDFDocuments/v/G/TBTN25/UGA2128.DOCX")</f>
        <v>https://docs.wto.org/imrd/directdoc.asp?DDFDocuments/v/G/TBTN25/UGA2128.DOCX</v>
      </c>
    </row>
    <row r="41" spans="1:18" ht="90" x14ac:dyDescent="0.25">
      <c r="A41" s="8" t="s">
        <v>233</v>
      </c>
      <c r="B41" s="6" t="s">
        <v>230</v>
      </c>
      <c r="C41" s="7">
        <v>45709</v>
      </c>
      <c r="D41" s="9" t="str">
        <f>HYPERLINK("https://eping.wto.org/en/Search?viewData= G/TBT/N/UKR/333"," G/TBT/N/UKR/333")</f>
        <v xml:space="preserve"> G/TBT/N/UKR/333</v>
      </c>
      <c r="E41" s="8" t="s">
        <v>231</v>
      </c>
      <c r="F41" s="8" t="s">
        <v>232</v>
      </c>
      <c r="G41" s="8" t="s">
        <v>233</v>
      </c>
      <c r="H41" s="8" t="s">
        <v>234</v>
      </c>
      <c r="I41" s="8" t="s">
        <v>235</v>
      </c>
      <c r="J41" s="8" t="s">
        <v>236</v>
      </c>
      <c r="K41" s="8" t="s">
        <v>87</v>
      </c>
      <c r="L41" s="6"/>
      <c r="M41" s="7">
        <v>45769</v>
      </c>
      <c r="N41" s="6" t="s">
        <v>25</v>
      </c>
      <c r="O41" s="8" t="s">
        <v>237</v>
      </c>
      <c r="P41" s="6" t="str">
        <f>HYPERLINK("https://docs.wto.org/imrd/directdoc.asp?DDFDocuments/t/G/TBTN25/UKR333.DOCX", "https://docs.wto.org/imrd/directdoc.asp?DDFDocuments/t/G/TBTN25/UKR333.DOCX")</f>
        <v>https://docs.wto.org/imrd/directdoc.asp?DDFDocuments/t/G/TBTN25/UKR333.DOCX</v>
      </c>
      <c r="Q41" s="6" t="str">
        <f>HYPERLINK("https://docs.wto.org/imrd/directdoc.asp?DDFDocuments/u/G/TBTN25/UKR333.DOCX", "https://docs.wto.org/imrd/directdoc.asp?DDFDocuments/u/G/TBTN25/UKR333.DOCX")</f>
        <v>https://docs.wto.org/imrd/directdoc.asp?DDFDocuments/u/G/TBTN25/UKR333.DOCX</v>
      </c>
      <c r="R41" s="6" t="str">
        <f>HYPERLINK("https://docs.wto.org/imrd/directdoc.asp?DDFDocuments/v/G/TBTN25/UKR333.DOCX", "https://docs.wto.org/imrd/directdoc.asp?DDFDocuments/v/G/TBTN25/UKR333.DOCX")</f>
        <v>https://docs.wto.org/imrd/directdoc.asp?DDFDocuments/v/G/TBTN25/UKR333.DOCX</v>
      </c>
    </row>
    <row r="42" spans="1:18" ht="45" x14ac:dyDescent="0.25">
      <c r="A42" s="8" t="s">
        <v>240</v>
      </c>
      <c r="B42" s="6" t="s">
        <v>215</v>
      </c>
      <c r="C42" s="7">
        <v>45709</v>
      </c>
      <c r="D42" s="9" t="str">
        <f>HYPERLINK("https://eping.wto.org/en/Search?viewData= G/TBT/N/UGA/2127"," G/TBT/N/UGA/2127")</f>
        <v xml:space="preserve"> G/TBT/N/UGA/2127</v>
      </c>
      <c r="E42" s="8" t="s">
        <v>238</v>
      </c>
      <c r="F42" s="8" t="s">
        <v>239</v>
      </c>
      <c r="G42" s="8" t="s">
        <v>240</v>
      </c>
      <c r="H42" s="8" t="s">
        <v>241</v>
      </c>
      <c r="I42" s="8" t="s">
        <v>242</v>
      </c>
      <c r="J42" s="8" t="s">
        <v>221</v>
      </c>
      <c r="K42" s="8" t="s">
        <v>87</v>
      </c>
      <c r="L42" s="6"/>
      <c r="M42" s="7">
        <v>45769</v>
      </c>
      <c r="N42" s="6" t="s">
        <v>25</v>
      </c>
      <c r="O42" s="8" t="s">
        <v>243</v>
      </c>
      <c r="P42" s="6" t="str">
        <f>HYPERLINK("https://docs.wto.org/imrd/directdoc.asp?DDFDocuments/t/G/TBTN25/UGA2127.DOCX", "https://docs.wto.org/imrd/directdoc.asp?DDFDocuments/t/G/TBTN25/UGA2127.DOCX")</f>
        <v>https://docs.wto.org/imrd/directdoc.asp?DDFDocuments/t/G/TBTN25/UGA2127.DOCX</v>
      </c>
      <c r="Q42" s="6" t="str">
        <f>HYPERLINK("https://docs.wto.org/imrd/directdoc.asp?DDFDocuments/u/G/TBTN25/UGA2127.DOCX", "https://docs.wto.org/imrd/directdoc.asp?DDFDocuments/u/G/TBTN25/UGA2127.DOCX")</f>
        <v>https://docs.wto.org/imrd/directdoc.asp?DDFDocuments/u/G/TBTN25/UGA2127.DOCX</v>
      </c>
      <c r="R42" s="6" t="str">
        <f>HYPERLINK("https://docs.wto.org/imrd/directdoc.asp?DDFDocuments/v/G/TBTN25/UGA2127.DOCX", "https://docs.wto.org/imrd/directdoc.asp?DDFDocuments/v/G/TBTN25/UGA2127.DOCX")</f>
        <v>https://docs.wto.org/imrd/directdoc.asp?DDFDocuments/v/G/TBTN25/UGA2127.DOCX</v>
      </c>
    </row>
    <row r="43" spans="1:18" ht="60" x14ac:dyDescent="0.25">
      <c r="A43" s="8" t="s">
        <v>247</v>
      </c>
      <c r="B43" s="6" t="s">
        <v>244</v>
      </c>
      <c r="C43" s="7">
        <v>45709</v>
      </c>
      <c r="D43" s="9" t="str">
        <f>HYPERLINK("https://eping.wto.org/en/Search?viewData= G/TBT/N/IND/356"," G/TBT/N/IND/356")</f>
        <v xml:space="preserve"> G/TBT/N/IND/356</v>
      </c>
      <c r="E43" s="8" t="s">
        <v>245</v>
      </c>
      <c r="F43" s="8" t="s">
        <v>246</v>
      </c>
      <c r="G43" s="8" t="s">
        <v>247</v>
      </c>
      <c r="H43" s="8" t="s">
        <v>32</v>
      </c>
      <c r="I43" s="8" t="s">
        <v>248</v>
      </c>
      <c r="J43" s="8" t="s">
        <v>249</v>
      </c>
      <c r="K43" s="8" t="s">
        <v>32</v>
      </c>
      <c r="L43" s="6"/>
      <c r="M43" s="7">
        <v>45769</v>
      </c>
      <c r="N43" s="6" t="s">
        <v>25</v>
      </c>
      <c r="O43" s="8" t="s">
        <v>250</v>
      </c>
      <c r="P43" s="6" t="str">
        <f>HYPERLINK("https://docs.wto.org/imrd/directdoc.asp?DDFDocuments/t/G/TBTN25/IND356.DOCX", "https://docs.wto.org/imrd/directdoc.asp?DDFDocuments/t/G/TBTN25/IND356.DOCX")</f>
        <v>https://docs.wto.org/imrd/directdoc.asp?DDFDocuments/t/G/TBTN25/IND356.DOCX</v>
      </c>
      <c r="Q43" s="6" t="str">
        <f>HYPERLINK("https://docs.wto.org/imrd/directdoc.asp?DDFDocuments/u/G/TBTN25/IND356.DOCX", "https://docs.wto.org/imrd/directdoc.asp?DDFDocuments/u/G/TBTN25/IND356.DOCX")</f>
        <v>https://docs.wto.org/imrd/directdoc.asp?DDFDocuments/u/G/TBTN25/IND356.DOCX</v>
      </c>
      <c r="R43" s="6" t="str">
        <f>HYPERLINK("https://docs.wto.org/imrd/directdoc.asp?DDFDocuments/v/G/TBTN25/IND356.DOCX", "https://docs.wto.org/imrd/directdoc.asp?DDFDocuments/v/G/TBTN25/IND356.DOCX")</f>
        <v>https://docs.wto.org/imrd/directdoc.asp?DDFDocuments/v/G/TBTN25/IND356.DOCX</v>
      </c>
    </row>
    <row r="44" spans="1:18" ht="45" x14ac:dyDescent="0.25">
      <c r="A44" s="8" t="s">
        <v>194</v>
      </c>
      <c r="B44" s="6" t="s">
        <v>34</v>
      </c>
      <c r="C44" s="7">
        <v>45708</v>
      </c>
      <c r="D44" s="9" t="str">
        <f>HYPERLINK("https://eping.wto.org/en/Search?viewData= G/TBT/N/CHL/718"," G/TBT/N/CHL/718")</f>
        <v xml:space="preserve"> G/TBT/N/CHL/718</v>
      </c>
      <c r="E44" s="8" t="s">
        <v>251</v>
      </c>
      <c r="F44" s="8" t="s">
        <v>252</v>
      </c>
      <c r="G44" s="8" t="s">
        <v>194</v>
      </c>
      <c r="H44" s="8" t="s">
        <v>253</v>
      </c>
      <c r="I44" s="8" t="s">
        <v>195</v>
      </c>
      <c r="J44" s="8" t="s">
        <v>164</v>
      </c>
      <c r="K44" s="8" t="s">
        <v>32</v>
      </c>
      <c r="L44" s="6"/>
      <c r="M44" s="7">
        <v>45768</v>
      </c>
      <c r="N44" s="6" t="s">
        <v>25</v>
      </c>
      <c r="O44" s="6"/>
      <c r="P44" s="6" t="str">
        <f>HYPERLINK("https://docs.wto.org/imrd/directdoc.asp?DDFDocuments/t/G/TBTN25/CHL718.DOCX", "https://docs.wto.org/imrd/directdoc.asp?DDFDocuments/t/G/TBTN25/CHL718.DOCX")</f>
        <v>https://docs.wto.org/imrd/directdoc.asp?DDFDocuments/t/G/TBTN25/CHL718.DOCX</v>
      </c>
      <c r="Q44" s="6" t="str">
        <f>HYPERLINK("https://docs.wto.org/imrd/directdoc.asp?DDFDocuments/u/G/TBTN25/CHL718.DOCX", "https://docs.wto.org/imrd/directdoc.asp?DDFDocuments/u/G/TBTN25/CHL718.DOCX")</f>
        <v>https://docs.wto.org/imrd/directdoc.asp?DDFDocuments/u/G/TBTN25/CHL718.DOCX</v>
      </c>
      <c r="R44" s="6" t="str">
        <f>HYPERLINK("https://docs.wto.org/imrd/directdoc.asp?DDFDocuments/v/G/TBTN25/CHL718.DOCX", "https://docs.wto.org/imrd/directdoc.asp?DDFDocuments/v/G/TBTN25/CHL718.DOCX")</f>
        <v>https://docs.wto.org/imrd/directdoc.asp?DDFDocuments/v/G/TBTN25/CHL718.DOCX</v>
      </c>
    </row>
    <row r="45" spans="1:18" ht="105" x14ac:dyDescent="0.25">
      <c r="A45" s="8" t="s">
        <v>256</v>
      </c>
      <c r="B45" s="6" t="s">
        <v>34</v>
      </c>
      <c r="C45" s="7">
        <v>45708</v>
      </c>
      <c r="D45" s="9" t="str">
        <f>HYPERLINK("https://eping.wto.org/en/Search?viewData= G/TBT/N/CHL/720"," G/TBT/N/CHL/720")</f>
        <v xml:space="preserve"> G/TBT/N/CHL/720</v>
      </c>
      <c r="E45" s="8" t="s">
        <v>254</v>
      </c>
      <c r="F45" s="8" t="s">
        <v>255</v>
      </c>
      <c r="G45" s="8" t="s">
        <v>256</v>
      </c>
      <c r="H45" s="8" t="s">
        <v>32</v>
      </c>
      <c r="I45" s="8" t="s">
        <v>257</v>
      </c>
      <c r="J45" s="8" t="s">
        <v>164</v>
      </c>
      <c r="K45" s="8" t="s">
        <v>32</v>
      </c>
      <c r="L45" s="6"/>
      <c r="M45" s="7">
        <v>45768</v>
      </c>
      <c r="N45" s="6" t="s">
        <v>25</v>
      </c>
      <c r="O45" s="6"/>
      <c r="P45" s="6" t="str">
        <f>HYPERLINK("https://docs.wto.org/imrd/directdoc.asp?DDFDocuments/t/G/TBTN25/CHL720.DOCX", "https://docs.wto.org/imrd/directdoc.asp?DDFDocuments/t/G/TBTN25/CHL720.DOCX")</f>
        <v>https://docs.wto.org/imrd/directdoc.asp?DDFDocuments/t/G/TBTN25/CHL720.DOCX</v>
      </c>
      <c r="Q45" s="6" t="str">
        <f>HYPERLINK("https://docs.wto.org/imrd/directdoc.asp?DDFDocuments/u/G/TBTN25/CHL720.DOCX", "https://docs.wto.org/imrd/directdoc.asp?DDFDocuments/u/G/TBTN25/CHL720.DOCX")</f>
        <v>https://docs.wto.org/imrd/directdoc.asp?DDFDocuments/u/G/TBTN25/CHL720.DOCX</v>
      </c>
      <c r="R45" s="6" t="str">
        <f>HYPERLINK("https://docs.wto.org/imrd/directdoc.asp?DDFDocuments/v/G/TBTN25/CHL720.DOCX", "https://docs.wto.org/imrd/directdoc.asp?DDFDocuments/v/G/TBTN25/CHL720.DOCX")</f>
        <v>https://docs.wto.org/imrd/directdoc.asp?DDFDocuments/v/G/TBTN25/CHL720.DOCX</v>
      </c>
    </row>
    <row r="46" spans="1:18" ht="60" x14ac:dyDescent="0.25">
      <c r="A46" s="8" t="s">
        <v>260</v>
      </c>
      <c r="B46" s="6" t="s">
        <v>34</v>
      </c>
      <c r="C46" s="7">
        <v>45708</v>
      </c>
      <c r="D46" s="9" t="str">
        <f>HYPERLINK("https://eping.wto.org/en/Search?viewData= G/TBT/N/CHL/719"," G/TBT/N/CHL/719")</f>
        <v xml:space="preserve"> G/TBT/N/CHL/719</v>
      </c>
      <c r="E46" s="8" t="s">
        <v>258</v>
      </c>
      <c r="F46" s="8" t="s">
        <v>259</v>
      </c>
      <c r="G46" s="8" t="s">
        <v>260</v>
      </c>
      <c r="H46" s="8" t="s">
        <v>32</v>
      </c>
      <c r="I46" s="8" t="s">
        <v>32</v>
      </c>
      <c r="J46" s="8" t="s">
        <v>164</v>
      </c>
      <c r="K46" s="8" t="s">
        <v>32</v>
      </c>
      <c r="L46" s="6"/>
      <c r="M46" s="7">
        <v>45768</v>
      </c>
      <c r="N46" s="6" t="s">
        <v>25</v>
      </c>
      <c r="O46" s="6"/>
      <c r="P46" s="6" t="str">
        <f>HYPERLINK("https://docs.wto.org/imrd/directdoc.asp?DDFDocuments/t/G/TBTN25/CHL719.DOCX", "https://docs.wto.org/imrd/directdoc.asp?DDFDocuments/t/G/TBTN25/CHL719.DOCX")</f>
        <v>https://docs.wto.org/imrd/directdoc.asp?DDFDocuments/t/G/TBTN25/CHL719.DOCX</v>
      </c>
      <c r="Q46" s="6" t="str">
        <f>HYPERLINK("https://docs.wto.org/imrd/directdoc.asp?DDFDocuments/u/G/TBTN25/CHL719.DOCX", "https://docs.wto.org/imrd/directdoc.asp?DDFDocuments/u/G/TBTN25/CHL719.DOCX")</f>
        <v>https://docs.wto.org/imrd/directdoc.asp?DDFDocuments/u/G/TBTN25/CHL719.DOCX</v>
      </c>
      <c r="R46" s="6" t="str">
        <f>HYPERLINK("https://docs.wto.org/imrd/directdoc.asp?DDFDocuments/v/G/TBTN25/CHL719.DOCX", "https://docs.wto.org/imrd/directdoc.asp?DDFDocuments/v/G/TBTN25/CHL719.DOCX")</f>
        <v>https://docs.wto.org/imrd/directdoc.asp?DDFDocuments/v/G/TBTN25/CHL719.DOCX</v>
      </c>
    </row>
    <row r="47" spans="1:18" ht="150" x14ac:dyDescent="0.25">
      <c r="A47" s="8" t="s">
        <v>263</v>
      </c>
      <c r="B47" s="6" t="s">
        <v>230</v>
      </c>
      <c r="C47" s="7">
        <v>45708</v>
      </c>
      <c r="D47" s="9" t="str">
        <f>HYPERLINK("https://eping.wto.org/en/Search?viewData= G/TBT/N/UKR/332"," G/TBT/N/UKR/332")</f>
        <v xml:space="preserve"> G/TBT/N/UKR/332</v>
      </c>
      <c r="E47" s="8" t="s">
        <v>261</v>
      </c>
      <c r="F47" s="8" t="s">
        <v>262</v>
      </c>
      <c r="G47" s="8" t="s">
        <v>263</v>
      </c>
      <c r="H47" s="8" t="s">
        <v>264</v>
      </c>
      <c r="I47" s="8" t="s">
        <v>85</v>
      </c>
      <c r="J47" s="8" t="s">
        <v>265</v>
      </c>
      <c r="K47" s="8" t="s">
        <v>87</v>
      </c>
      <c r="L47" s="6"/>
      <c r="M47" s="7">
        <v>45768</v>
      </c>
      <c r="N47" s="6" t="s">
        <v>25</v>
      </c>
      <c r="O47" s="8" t="s">
        <v>266</v>
      </c>
      <c r="P47" s="6" t="str">
        <f>HYPERLINK("https://docs.wto.org/imrd/directdoc.asp?DDFDocuments/t/G/TBTN25/UKR332.DOCX", "https://docs.wto.org/imrd/directdoc.asp?DDFDocuments/t/G/TBTN25/UKR332.DOCX")</f>
        <v>https://docs.wto.org/imrd/directdoc.asp?DDFDocuments/t/G/TBTN25/UKR332.DOCX</v>
      </c>
      <c r="Q47" s="6" t="str">
        <f>HYPERLINK("https://docs.wto.org/imrd/directdoc.asp?DDFDocuments/u/G/TBTN25/UKR332.DOCX", "https://docs.wto.org/imrd/directdoc.asp?DDFDocuments/u/G/TBTN25/UKR332.DOCX")</f>
        <v>https://docs.wto.org/imrd/directdoc.asp?DDFDocuments/u/G/TBTN25/UKR332.DOCX</v>
      </c>
      <c r="R47" s="6" t="str">
        <f>HYPERLINK("https://docs.wto.org/imrd/directdoc.asp?DDFDocuments/v/G/TBTN25/UKR332.DOCX", "https://docs.wto.org/imrd/directdoc.asp?DDFDocuments/v/G/TBTN25/UKR332.DOCX")</f>
        <v>https://docs.wto.org/imrd/directdoc.asp?DDFDocuments/v/G/TBTN25/UKR332.DOCX</v>
      </c>
    </row>
    <row r="48" spans="1:18" ht="125.25" customHeight="1" x14ac:dyDescent="0.25">
      <c r="A48" s="8" t="s">
        <v>270</v>
      </c>
      <c r="B48" s="6" t="s">
        <v>267</v>
      </c>
      <c r="C48" s="7">
        <v>45707</v>
      </c>
      <c r="D48" s="9" t="str">
        <f>HYPERLINK("https://eping.wto.org/en/Search?viewData= G/TBT/N/EGY/536"," G/TBT/N/EGY/536")</f>
        <v xml:space="preserve"> G/TBT/N/EGY/536</v>
      </c>
      <c r="E48" s="8" t="s">
        <v>268</v>
      </c>
      <c r="F48" s="8" t="s">
        <v>269</v>
      </c>
      <c r="G48" s="8" t="s">
        <v>270</v>
      </c>
      <c r="H48" s="8" t="s">
        <v>32</v>
      </c>
      <c r="I48" s="8" t="s">
        <v>271</v>
      </c>
      <c r="J48" s="8" t="s">
        <v>164</v>
      </c>
      <c r="K48" s="8" t="s">
        <v>32</v>
      </c>
      <c r="L48" s="6"/>
      <c r="M48" s="7">
        <v>45767</v>
      </c>
      <c r="N48" s="6" t="s">
        <v>25</v>
      </c>
      <c r="O48" s="6"/>
      <c r="P48" s="6" t="str">
        <f>HYPERLINK("https://docs.wto.org/imrd/directdoc.asp?DDFDocuments/t/G/TBTN25/EGY536.DOCX", "https://docs.wto.org/imrd/directdoc.asp?DDFDocuments/t/G/TBTN25/EGY536.DOCX")</f>
        <v>https://docs.wto.org/imrd/directdoc.asp?DDFDocuments/t/G/TBTN25/EGY536.DOCX</v>
      </c>
      <c r="Q48" s="6" t="str">
        <f>HYPERLINK("https://docs.wto.org/imrd/directdoc.asp?DDFDocuments/u/G/TBTN25/EGY536.DOCX", "https://docs.wto.org/imrd/directdoc.asp?DDFDocuments/u/G/TBTN25/EGY536.DOCX")</f>
        <v>https://docs.wto.org/imrd/directdoc.asp?DDFDocuments/u/G/TBTN25/EGY536.DOCX</v>
      </c>
      <c r="R48" s="6" t="str">
        <f>HYPERLINK("https://docs.wto.org/imrd/directdoc.asp?DDFDocuments/v/G/TBTN25/EGY536.DOCX", "https://docs.wto.org/imrd/directdoc.asp?DDFDocuments/v/G/TBTN25/EGY536.DOCX")</f>
        <v>https://docs.wto.org/imrd/directdoc.asp?DDFDocuments/v/G/TBTN25/EGY536.DOCX</v>
      </c>
    </row>
    <row r="49" spans="1:18" ht="45" x14ac:dyDescent="0.25">
      <c r="A49" s="8" t="s">
        <v>275</v>
      </c>
      <c r="B49" s="6" t="s">
        <v>272</v>
      </c>
      <c r="C49" s="7">
        <v>45707</v>
      </c>
      <c r="D49" s="9" t="str">
        <f>HYPERLINK("https://eping.wto.org/en/Search?viewData= G/TBT/N/DOM/244"," G/TBT/N/DOM/244")</f>
        <v xml:space="preserve"> G/TBT/N/DOM/244</v>
      </c>
      <c r="E49" s="8" t="s">
        <v>273</v>
      </c>
      <c r="F49" s="8" t="s">
        <v>274</v>
      </c>
      <c r="G49" s="8" t="s">
        <v>275</v>
      </c>
      <c r="H49" s="8" t="s">
        <v>32</v>
      </c>
      <c r="I49" s="8" t="s">
        <v>213</v>
      </c>
      <c r="J49" s="8" t="s">
        <v>221</v>
      </c>
      <c r="K49" s="8" t="s">
        <v>276</v>
      </c>
      <c r="L49" s="6"/>
      <c r="M49" s="7">
        <v>45767</v>
      </c>
      <c r="N49" s="6" t="s">
        <v>25</v>
      </c>
      <c r="O49" s="8" t="s">
        <v>277</v>
      </c>
      <c r="P49" s="6" t="str">
        <f>HYPERLINK("https://docs.wto.org/imrd/directdoc.asp?DDFDocuments/t/G/TBTN25/DOM244.DOCX", "https://docs.wto.org/imrd/directdoc.asp?DDFDocuments/t/G/TBTN25/DOM244.DOCX")</f>
        <v>https://docs.wto.org/imrd/directdoc.asp?DDFDocuments/t/G/TBTN25/DOM244.DOCX</v>
      </c>
      <c r="Q49" s="6" t="str">
        <f>HYPERLINK("https://docs.wto.org/imrd/directdoc.asp?DDFDocuments/u/G/TBTN25/DOM244.DOCX", "https://docs.wto.org/imrd/directdoc.asp?DDFDocuments/u/G/TBTN25/DOM244.DOCX")</f>
        <v>https://docs.wto.org/imrd/directdoc.asp?DDFDocuments/u/G/TBTN25/DOM244.DOCX</v>
      </c>
      <c r="R49" s="6" t="str">
        <f>HYPERLINK("https://docs.wto.org/imrd/directdoc.asp?DDFDocuments/v/G/TBTN25/DOM244.DOCX", "https://docs.wto.org/imrd/directdoc.asp?DDFDocuments/v/G/TBTN25/DOM244.DOCX")</f>
        <v>https://docs.wto.org/imrd/directdoc.asp?DDFDocuments/v/G/TBTN25/DOM244.DOCX</v>
      </c>
    </row>
    <row r="50" spans="1:18" ht="45" x14ac:dyDescent="0.25">
      <c r="A50" s="8" t="s">
        <v>280</v>
      </c>
      <c r="B50" s="6" t="s">
        <v>34</v>
      </c>
      <c r="C50" s="7">
        <v>45707</v>
      </c>
      <c r="D50" s="9" t="str">
        <f>HYPERLINK("https://eping.wto.org/en/Search?viewData= G/TBT/N/CHL/717"," G/TBT/N/CHL/717")</f>
        <v xml:space="preserve"> G/TBT/N/CHL/717</v>
      </c>
      <c r="E50" s="8" t="s">
        <v>278</v>
      </c>
      <c r="F50" s="8" t="s">
        <v>279</v>
      </c>
      <c r="G50" s="8" t="s">
        <v>280</v>
      </c>
      <c r="H50" s="8" t="s">
        <v>253</v>
      </c>
      <c r="I50" s="8" t="s">
        <v>195</v>
      </c>
      <c r="J50" s="8" t="s">
        <v>164</v>
      </c>
      <c r="K50" s="8" t="s">
        <v>32</v>
      </c>
      <c r="L50" s="6"/>
      <c r="M50" s="7">
        <v>45767</v>
      </c>
      <c r="N50" s="6" t="s">
        <v>25</v>
      </c>
      <c r="O50" s="6"/>
      <c r="P50" s="6" t="str">
        <f>HYPERLINK("https://docs.wto.org/imrd/directdoc.asp?DDFDocuments/t/G/TBTN25/CHL717.DOCX", "https://docs.wto.org/imrd/directdoc.asp?DDFDocuments/t/G/TBTN25/CHL717.DOCX")</f>
        <v>https://docs.wto.org/imrd/directdoc.asp?DDFDocuments/t/G/TBTN25/CHL717.DOCX</v>
      </c>
      <c r="Q50" s="6" t="str">
        <f>HYPERLINK("https://docs.wto.org/imrd/directdoc.asp?DDFDocuments/u/G/TBTN25/CHL717.DOCX", "https://docs.wto.org/imrd/directdoc.asp?DDFDocuments/u/G/TBTN25/CHL717.DOCX")</f>
        <v>https://docs.wto.org/imrd/directdoc.asp?DDFDocuments/u/G/TBTN25/CHL717.DOCX</v>
      </c>
      <c r="R50" s="6" t="str">
        <f>HYPERLINK("https://docs.wto.org/imrd/directdoc.asp?DDFDocuments/v/G/TBTN25/CHL717.DOCX", "https://docs.wto.org/imrd/directdoc.asp?DDFDocuments/v/G/TBTN25/CHL717.DOCX")</f>
        <v>https://docs.wto.org/imrd/directdoc.asp?DDFDocuments/v/G/TBTN25/CHL717.DOCX</v>
      </c>
    </row>
    <row r="51" spans="1:18" ht="60" x14ac:dyDescent="0.25">
      <c r="A51" s="8" t="s">
        <v>284</v>
      </c>
      <c r="B51" s="6" t="s">
        <v>281</v>
      </c>
      <c r="C51" s="7">
        <v>45707</v>
      </c>
      <c r="D51" s="9" t="str">
        <f>HYPERLINK("https://eping.wto.org/en/Search?viewData= G/TBT/N/TZA/1285"," G/TBT/N/TZA/1285")</f>
        <v xml:space="preserve"> G/TBT/N/TZA/1285</v>
      </c>
      <c r="E51" s="8" t="s">
        <v>282</v>
      </c>
      <c r="F51" s="8" t="s">
        <v>283</v>
      </c>
      <c r="G51" s="8" t="s">
        <v>284</v>
      </c>
      <c r="H51" s="8" t="s">
        <v>285</v>
      </c>
      <c r="I51" s="8" t="s">
        <v>286</v>
      </c>
      <c r="J51" s="8" t="s">
        <v>287</v>
      </c>
      <c r="K51" s="8" t="s">
        <v>32</v>
      </c>
      <c r="L51" s="6"/>
      <c r="M51" s="7">
        <v>45767</v>
      </c>
      <c r="N51" s="6" t="s">
        <v>25</v>
      </c>
      <c r="O51" s="8" t="s">
        <v>288</v>
      </c>
      <c r="P51" s="6" t="str">
        <f>HYPERLINK("https://docs.wto.org/imrd/directdoc.asp?DDFDocuments/t/G/TBTN25/TZA1285.DOCX", "https://docs.wto.org/imrd/directdoc.asp?DDFDocuments/t/G/TBTN25/TZA1285.DOCX")</f>
        <v>https://docs.wto.org/imrd/directdoc.asp?DDFDocuments/t/G/TBTN25/TZA1285.DOCX</v>
      </c>
      <c r="Q51" s="6" t="str">
        <f>HYPERLINK("https://docs.wto.org/imrd/directdoc.asp?DDFDocuments/u/G/TBTN25/TZA1285.DOCX", "https://docs.wto.org/imrd/directdoc.asp?DDFDocuments/u/G/TBTN25/TZA1285.DOCX")</f>
        <v>https://docs.wto.org/imrd/directdoc.asp?DDFDocuments/u/G/TBTN25/TZA1285.DOCX</v>
      </c>
      <c r="R51" s="6" t="str">
        <f>HYPERLINK("https://docs.wto.org/imrd/directdoc.asp?DDFDocuments/v/G/TBTN25/TZA1285.DOCX", "https://docs.wto.org/imrd/directdoc.asp?DDFDocuments/v/G/TBTN25/TZA1285.DOCX")</f>
        <v>https://docs.wto.org/imrd/directdoc.asp?DDFDocuments/v/G/TBTN25/TZA1285.DOCX</v>
      </c>
    </row>
    <row r="52" spans="1:18" ht="60" x14ac:dyDescent="0.25">
      <c r="A52" s="8" t="s">
        <v>291</v>
      </c>
      <c r="B52" s="6" t="s">
        <v>281</v>
      </c>
      <c r="C52" s="7">
        <v>45707</v>
      </c>
      <c r="D52" s="9" t="str">
        <f>HYPERLINK("https://eping.wto.org/en/Search?viewData= G/TBT/N/TZA/1286"," G/TBT/N/TZA/1286")</f>
        <v xml:space="preserve"> G/TBT/N/TZA/1286</v>
      </c>
      <c r="E52" s="8" t="s">
        <v>289</v>
      </c>
      <c r="F52" s="8" t="s">
        <v>290</v>
      </c>
      <c r="G52" s="8" t="s">
        <v>291</v>
      </c>
      <c r="H52" s="8" t="s">
        <v>285</v>
      </c>
      <c r="I52" s="8" t="s">
        <v>286</v>
      </c>
      <c r="J52" s="8" t="s">
        <v>287</v>
      </c>
      <c r="K52" s="8" t="s">
        <v>32</v>
      </c>
      <c r="L52" s="6"/>
      <c r="M52" s="7">
        <v>45767</v>
      </c>
      <c r="N52" s="6" t="s">
        <v>25</v>
      </c>
      <c r="O52" s="8" t="s">
        <v>292</v>
      </c>
      <c r="P52" s="6" t="str">
        <f>HYPERLINK("https://docs.wto.org/imrd/directdoc.asp?DDFDocuments/t/G/TBTN25/TZA1286.DOCX", "https://docs.wto.org/imrd/directdoc.asp?DDFDocuments/t/G/TBTN25/TZA1286.DOCX")</f>
        <v>https://docs.wto.org/imrd/directdoc.asp?DDFDocuments/t/G/TBTN25/TZA1286.DOCX</v>
      </c>
      <c r="Q52" s="6" t="str">
        <f>HYPERLINK("https://docs.wto.org/imrd/directdoc.asp?DDFDocuments/u/G/TBTN25/TZA1286.DOCX", "https://docs.wto.org/imrd/directdoc.asp?DDFDocuments/u/G/TBTN25/TZA1286.DOCX")</f>
        <v>https://docs.wto.org/imrd/directdoc.asp?DDFDocuments/u/G/TBTN25/TZA1286.DOCX</v>
      </c>
      <c r="R52" s="6" t="str">
        <f>HYPERLINK("https://docs.wto.org/imrd/directdoc.asp?DDFDocuments/v/G/TBTN25/TZA1286.DOCX", "https://docs.wto.org/imrd/directdoc.asp?DDFDocuments/v/G/TBTN25/TZA1286.DOCX")</f>
        <v>https://docs.wto.org/imrd/directdoc.asp?DDFDocuments/v/G/TBTN25/TZA1286.DOCX</v>
      </c>
    </row>
    <row r="53" spans="1:18" ht="105" x14ac:dyDescent="0.25">
      <c r="A53" s="8" t="s">
        <v>295</v>
      </c>
      <c r="B53" s="6" t="s">
        <v>34</v>
      </c>
      <c r="C53" s="7">
        <v>45707</v>
      </c>
      <c r="D53" s="9" t="str">
        <f>HYPERLINK("https://eping.wto.org/en/Search?viewData= G/TBT/N/CHL/713"," G/TBT/N/CHL/713")</f>
        <v xml:space="preserve"> G/TBT/N/CHL/713</v>
      </c>
      <c r="E53" s="8" t="s">
        <v>293</v>
      </c>
      <c r="F53" s="8" t="s">
        <v>294</v>
      </c>
      <c r="G53" s="8" t="s">
        <v>295</v>
      </c>
      <c r="H53" s="8" t="s">
        <v>296</v>
      </c>
      <c r="I53" s="8" t="s">
        <v>297</v>
      </c>
      <c r="J53" s="8" t="s">
        <v>164</v>
      </c>
      <c r="K53" s="8" t="s">
        <v>32</v>
      </c>
      <c r="L53" s="6"/>
      <c r="M53" s="7">
        <v>45767</v>
      </c>
      <c r="N53" s="6" t="s">
        <v>25</v>
      </c>
      <c r="O53" s="6"/>
      <c r="P53" s="6" t="str">
        <f>HYPERLINK("https://docs.wto.org/imrd/directdoc.asp?DDFDocuments/t/G/TBTN25/CHL713.DOCX", "https://docs.wto.org/imrd/directdoc.asp?DDFDocuments/t/G/TBTN25/CHL713.DOCX")</f>
        <v>https://docs.wto.org/imrd/directdoc.asp?DDFDocuments/t/G/TBTN25/CHL713.DOCX</v>
      </c>
      <c r="Q53" s="6" t="str">
        <f>HYPERLINK("https://docs.wto.org/imrd/directdoc.asp?DDFDocuments/u/G/TBTN25/CHL713.DOCX", "https://docs.wto.org/imrd/directdoc.asp?DDFDocuments/u/G/TBTN25/CHL713.DOCX")</f>
        <v>https://docs.wto.org/imrd/directdoc.asp?DDFDocuments/u/G/TBTN25/CHL713.DOCX</v>
      </c>
      <c r="R53" s="6" t="str">
        <f>HYPERLINK("https://docs.wto.org/imrd/directdoc.asp?DDFDocuments/v/G/TBTN25/CHL713.DOCX", "https://docs.wto.org/imrd/directdoc.asp?DDFDocuments/v/G/TBTN25/CHL713.DOCX")</f>
        <v>https://docs.wto.org/imrd/directdoc.asp?DDFDocuments/v/G/TBTN25/CHL713.DOCX</v>
      </c>
    </row>
    <row r="54" spans="1:18" ht="45" x14ac:dyDescent="0.25">
      <c r="A54" s="8" t="s">
        <v>300</v>
      </c>
      <c r="B54" s="6" t="s">
        <v>113</v>
      </c>
      <c r="C54" s="7">
        <v>45707</v>
      </c>
      <c r="D54" s="9" t="str">
        <f>HYPERLINK("https://eping.wto.org/en/Search?viewData= G/TBT/N/RWA/1169"," G/TBT/N/RWA/1169")</f>
        <v xml:space="preserve"> G/TBT/N/RWA/1169</v>
      </c>
      <c r="E54" s="8" t="s">
        <v>298</v>
      </c>
      <c r="F54" s="8" t="s">
        <v>299</v>
      </c>
      <c r="G54" s="8" t="s">
        <v>300</v>
      </c>
      <c r="H54" s="8" t="s">
        <v>301</v>
      </c>
      <c r="I54" s="8" t="s">
        <v>123</v>
      </c>
      <c r="J54" s="8" t="s">
        <v>118</v>
      </c>
      <c r="K54" s="8" t="s">
        <v>32</v>
      </c>
      <c r="L54" s="6"/>
      <c r="M54" s="7">
        <v>45733</v>
      </c>
      <c r="N54" s="6" t="s">
        <v>25</v>
      </c>
      <c r="O54" s="8" t="s">
        <v>302</v>
      </c>
      <c r="P54" s="6" t="str">
        <f>HYPERLINK("https://docs.wto.org/imrd/directdoc.asp?DDFDocuments/t/G/TBTN25/RWA1169.DOCX", "https://docs.wto.org/imrd/directdoc.asp?DDFDocuments/t/G/TBTN25/RWA1169.DOCX")</f>
        <v>https://docs.wto.org/imrd/directdoc.asp?DDFDocuments/t/G/TBTN25/RWA1169.DOCX</v>
      </c>
      <c r="Q54" s="6" t="str">
        <f>HYPERLINK("https://docs.wto.org/imrd/directdoc.asp?DDFDocuments/u/G/TBTN25/RWA1169.DOCX", "https://docs.wto.org/imrd/directdoc.asp?DDFDocuments/u/G/TBTN25/RWA1169.DOCX")</f>
        <v>https://docs.wto.org/imrd/directdoc.asp?DDFDocuments/u/G/TBTN25/RWA1169.DOCX</v>
      </c>
      <c r="R54" s="6" t="str">
        <f>HYPERLINK("https://docs.wto.org/imrd/directdoc.asp?DDFDocuments/v/G/TBTN25/RWA1169.DOCX", "https://docs.wto.org/imrd/directdoc.asp?DDFDocuments/v/G/TBTN25/RWA1169.DOCX")</f>
        <v>https://docs.wto.org/imrd/directdoc.asp?DDFDocuments/v/G/TBTN25/RWA1169.DOCX</v>
      </c>
    </row>
    <row r="55" spans="1:18" ht="225" x14ac:dyDescent="0.25">
      <c r="A55" s="8" t="s">
        <v>270</v>
      </c>
      <c r="B55" s="6" t="s">
        <v>267</v>
      </c>
      <c r="C55" s="7">
        <v>45707</v>
      </c>
      <c r="D55" s="9" t="str">
        <f>HYPERLINK("https://eping.wto.org/en/Search?viewData= G/TBT/N/EGY/537"," G/TBT/N/EGY/537")</f>
        <v xml:space="preserve"> G/TBT/N/EGY/537</v>
      </c>
      <c r="E55" s="8" t="s">
        <v>303</v>
      </c>
      <c r="F55" s="8" t="s">
        <v>304</v>
      </c>
      <c r="G55" s="8" t="s">
        <v>270</v>
      </c>
      <c r="H55" s="8" t="s">
        <v>32</v>
      </c>
      <c r="I55" s="8" t="s">
        <v>271</v>
      </c>
      <c r="J55" s="8" t="s">
        <v>164</v>
      </c>
      <c r="K55" s="8" t="s">
        <v>32</v>
      </c>
      <c r="L55" s="6"/>
      <c r="M55" s="7">
        <v>45767</v>
      </c>
      <c r="N55" s="6" t="s">
        <v>25</v>
      </c>
      <c r="O55" s="6"/>
      <c r="P55" s="6" t="str">
        <f>HYPERLINK("https://docs.wto.org/imrd/directdoc.asp?DDFDocuments/t/G/TBTN25/EGY537.DOCX", "https://docs.wto.org/imrd/directdoc.asp?DDFDocuments/t/G/TBTN25/EGY537.DOCX")</f>
        <v>https://docs.wto.org/imrd/directdoc.asp?DDFDocuments/t/G/TBTN25/EGY537.DOCX</v>
      </c>
      <c r="Q55" s="6" t="str">
        <f>HYPERLINK("https://docs.wto.org/imrd/directdoc.asp?DDFDocuments/u/G/TBTN25/EGY537.DOCX", "https://docs.wto.org/imrd/directdoc.asp?DDFDocuments/u/G/TBTN25/EGY537.DOCX")</f>
        <v>https://docs.wto.org/imrd/directdoc.asp?DDFDocuments/u/G/TBTN25/EGY537.DOCX</v>
      </c>
      <c r="R55" s="6" t="str">
        <f>HYPERLINK("https://docs.wto.org/imrd/directdoc.asp?DDFDocuments/v/G/TBTN25/EGY537.DOCX", "https://docs.wto.org/imrd/directdoc.asp?DDFDocuments/v/G/TBTN25/EGY537.DOCX")</f>
        <v>https://docs.wto.org/imrd/directdoc.asp?DDFDocuments/v/G/TBTN25/EGY537.DOCX</v>
      </c>
    </row>
    <row r="56" spans="1:18" ht="105" x14ac:dyDescent="0.25">
      <c r="A56" s="8" t="s">
        <v>307</v>
      </c>
      <c r="B56" s="6" t="s">
        <v>34</v>
      </c>
      <c r="C56" s="7">
        <v>45707</v>
      </c>
      <c r="D56" s="9" t="str">
        <f>HYPERLINK("https://eping.wto.org/en/Search?viewData= G/TBT/N/CHL/716"," G/TBT/N/CHL/716")</f>
        <v xml:space="preserve"> G/TBT/N/CHL/716</v>
      </c>
      <c r="E56" s="8" t="s">
        <v>305</v>
      </c>
      <c r="F56" s="8" t="s">
        <v>306</v>
      </c>
      <c r="G56" s="8" t="s">
        <v>307</v>
      </c>
      <c r="H56" s="8" t="s">
        <v>32</v>
      </c>
      <c r="I56" s="8" t="s">
        <v>32</v>
      </c>
      <c r="J56" s="8" t="s">
        <v>164</v>
      </c>
      <c r="K56" s="8" t="s">
        <v>32</v>
      </c>
      <c r="L56" s="6"/>
      <c r="M56" s="7">
        <v>45767</v>
      </c>
      <c r="N56" s="6" t="s">
        <v>25</v>
      </c>
      <c r="O56" s="6"/>
      <c r="P56" s="6" t="str">
        <f>HYPERLINK("https://docs.wto.org/imrd/directdoc.asp?DDFDocuments/t/G/TBTN25/CHL716.DOCX", "https://docs.wto.org/imrd/directdoc.asp?DDFDocuments/t/G/TBTN25/CHL716.DOCX")</f>
        <v>https://docs.wto.org/imrd/directdoc.asp?DDFDocuments/t/G/TBTN25/CHL716.DOCX</v>
      </c>
      <c r="Q56" s="6" t="str">
        <f>HYPERLINK("https://docs.wto.org/imrd/directdoc.asp?DDFDocuments/u/G/TBTN25/CHL716.DOCX", "https://docs.wto.org/imrd/directdoc.asp?DDFDocuments/u/G/TBTN25/CHL716.DOCX")</f>
        <v>https://docs.wto.org/imrd/directdoc.asp?DDFDocuments/u/G/TBTN25/CHL716.DOCX</v>
      </c>
      <c r="R56" s="6" t="str">
        <f>HYPERLINK("https://docs.wto.org/imrd/directdoc.asp?DDFDocuments/v/G/TBTN25/CHL716.DOCX", "https://docs.wto.org/imrd/directdoc.asp?DDFDocuments/v/G/TBTN25/CHL716.DOCX")</f>
        <v>https://docs.wto.org/imrd/directdoc.asp?DDFDocuments/v/G/TBTN25/CHL716.DOCX</v>
      </c>
    </row>
    <row r="57" spans="1:18" ht="60" x14ac:dyDescent="0.25">
      <c r="A57" s="8" t="s">
        <v>311</v>
      </c>
      <c r="B57" s="6" t="s">
        <v>308</v>
      </c>
      <c r="C57" s="7">
        <v>45707</v>
      </c>
      <c r="D57" s="9" t="str">
        <f>HYPERLINK("https://eping.wto.org/en/Search?viewData= G/TBT/N/KEN/1770"," G/TBT/N/KEN/1770")</f>
        <v xml:space="preserve"> G/TBT/N/KEN/1770</v>
      </c>
      <c r="E57" s="8" t="s">
        <v>309</v>
      </c>
      <c r="F57" s="8" t="s">
        <v>310</v>
      </c>
      <c r="G57" s="8" t="s">
        <v>311</v>
      </c>
      <c r="H57" s="8" t="s">
        <v>312</v>
      </c>
      <c r="I57" s="8" t="s">
        <v>313</v>
      </c>
      <c r="J57" s="8" t="s">
        <v>314</v>
      </c>
      <c r="K57" s="8" t="s">
        <v>32</v>
      </c>
      <c r="L57" s="6"/>
      <c r="M57" s="7">
        <v>45767</v>
      </c>
      <c r="N57" s="6" t="s">
        <v>25</v>
      </c>
      <c r="O57" s="8" t="s">
        <v>315</v>
      </c>
      <c r="P57" s="6" t="str">
        <f>HYPERLINK("https://docs.wto.org/imrd/directdoc.asp?DDFDocuments/t/G/TBTN25/KEN1770.DOCX", "https://docs.wto.org/imrd/directdoc.asp?DDFDocuments/t/G/TBTN25/KEN1770.DOCX")</f>
        <v>https://docs.wto.org/imrd/directdoc.asp?DDFDocuments/t/G/TBTN25/KEN1770.DOCX</v>
      </c>
      <c r="Q57" s="6" t="str">
        <f>HYPERLINK("https://docs.wto.org/imrd/directdoc.asp?DDFDocuments/u/G/TBTN25/KEN1770.DOCX", "https://docs.wto.org/imrd/directdoc.asp?DDFDocuments/u/G/TBTN25/KEN1770.DOCX")</f>
        <v>https://docs.wto.org/imrd/directdoc.asp?DDFDocuments/u/G/TBTN25/KEN1770.DOCX</v>
      </c>
      <c r="R57" s="6" t="str">
        <f>HYPERLINK("https://docs.wto.org/imrd/directdoc.asp?DDFDocuments/v/G/TBTN25/KEN1770.DOCX", "https://docs.wto.org/imrd/directdoc.asp?DDFDocuments/v/G/TBTN25/KEN1770.DOCX")</f>
        <v>https://docs.wto.org/imrd/directdoc.asp?DDFDocuments/v/G/TBTN25/KEN1770.DOCX</v>
      </c>
    </row>
    <row r="58" spans="1:18" ht="165" x14ac:dyDescent="0.25">
      <c r="A58" s="8" t="s">
        <v>318</v>
      </c>
      <c r="B58" s="6" t="s">
        <v>34</v>
      </c>
      <c r="C58" s="7">
        <v>45707</v>
      </c>
      <c r="D58" s="9" t="str">
        <f>HYPERLINK("https://eping.wto.org/en/Search?viewData= G/TBT/N/CHL/715"," G/TBT/N/CHL/715")</f>
        <v xml:space="preserve"> G/TBT/N/CHL/715</v>
      </c>
      <c r="E58" s="8" t="s">
        <v>316</v>
      </c>
      <c r="F58" s="8" t="s">
        <v>317</v>
      </c>
      <c r="G58" s="8" t="s">
        <v>318</v>
      </c>
      <c r="H58" s="8" t="s">
        <v>319</v>
      </c>
      <c r="I58" s="8" t="s">
        <v>320</v>
      </c>
      <c r="J58" s="8" t="s">
        <v>164</v>
      </c>
      <c r="K58" s="8" t="s">
        <v>32</v>
      </c>
      <c r="L58" s="6"/>
      <c r="M58" s="7">
        <v>45767</v>
      </c>
      <c r="N58" s="6" t="s">
        <v>25</v>
      </c>
      <c r="O58" s="8" t="s">
        <v>321</v>
      </c>
      <c r="P58" s="6" t="str">
        <f>HYPERLINK("https://docs.wto.org/imrd/directdoc.asp?DDFDocuments/t/G/TBTN25/CHL715.DOCX", "https://docs.wto.org/imrd/directdoc.asp?DDFDocuments/t/G/TBTN25/CHL715.DOCX")</f>
        <v>https://docs.wto.org/imrd/directdoc.asp?DDFDocuments/t/G/TBTN25/CHL715.DOCX</v>
      </c>
      <c r="Q58" s="6" t="str">
        <f>HYPERLINK("https://docs.wto.org/imrd/directdoc.asp?DDFDocuments/u/G/TBTN25/CHL715.DOCX", "https://docs.wto.org/imrd/directdoc.asp?DDFDocuments/u/G/TBTN25/CHL715.DOCX")</f>
        <v>https://docs.wto.org/imrd/directdoc.asp?DDFDocuments/u/G/TBTN25/CHL715.DOCX</v>
      </c>
      <c r="R58" s="6" t="str">
        <f>HYPERLINK("https://docs.wto.org/imrd/directdoc.asp?DDFDocuments/v/G/TBTN25/CHL715.DOCX", "https://docs.wto.org/imrd/directdoc.asp?DDFDocuments/v/G/TBTN25/CHL715.DOCX")</f>
        <v>https://docs.wto.org/imrd/directdoc.asp?DDFDocuments/v/G/TBTN25/CHL715.DOCX</v>
      </c>
    </row>
    <row r="59" spans="1:18" ht="60" x14ac:dyDescent="0.25">
      <c r="A59" s="8" t="s">
        <v>324</v>
      </c>
      <c r="B59" s="6" t="s">
        <v>281</v>
      </c>
      <c r="C59" s="7">
        <v>45707</v>
      </c>
      <c r="D59" s="9" t="str">
        <f>HYPERLINK("https://eping.wto.org/en/Search?viewData= G/TBT/N/TZA/1287"," G/TBT/N/TZA/1287")</f>
        <v xml:space="preserve"> G/TBT/N/TZA/1287</v>
      </c>
      <c r="E59" s="8" t="s">
        <v>322</v>
      </c>
      <c r="F59" s="8" t="s">
        <v>323</v>
      </c>
      <c r="G59" s="8" t="s">
        <v>324</v>
      </c>
      <c r="H59" s="8" t="s">
        <v>285</v>
      </c>
      <c r="I59" s="8" t="s">
        <v>286</v>
      </c>
      <c r="J59" s="8" t="s">
        <v>287</v>
      </c>
      <c r="K59" s="8" t="s">
        <v>32</v>
      </c>
      <c r="L59" s="6"/>
      <c r="M59" s="7">
        <v>45767</v>
      </c>
      <c r="N59" s="6" t="s">
        <v>25</v>
      </c>
      <c r="O59" s="8" t="s">
        <v>325</v>
      </c>
      <c r="P59" s="6" t="str">
        <f>HYPERLINK("https://docs.wto.org/imrd/directdoc.asp?DDFDocuments/t/G/TBTN25/TZA1287.DOCX", "https://docs.wto.org/imrd/directdoc.asp?DDFDocuments/t/G/TBTN25/TZA1287.DOCX")</f>
        <v>https://docs.wto.org/imrd/directdoc.asp?DDFDocuments/t/G/TBTN25/TZA1287.DOCX</v>
      </c>
      <c r="Q59" s="6" t="str">
        <f>HYPERLINK("https://docs.wto.org/imrd/directdoc.asp?DDFDocuments/u/G/TBTN25/TZA1287.DOCX", "https://docs.wto.org/imrd/directdoc.asp?DDFDocuments/u/G/TBTN25/TZA1287.DOCX")</f>
        <v>https://docs.wto.org/imrd/directdoc.asp?DDFDocuments/u/G/TBTN25/TZA1287.DOCX</v>
      </c>
      <c r="R59" s="6" t="str">
        <f>HYPERLINK("https://docs.wto.org/imrd/directdoc.asp?DDFDocuments/v/G/TBTN25/TZA1287.DOCX", "https://docs.wto.org/imrd/directdoc.asp?DDFDocuments/v/G/TBTN25/TZA1287.DOCX")</f>
        <v>https://docs.wto.org/imrd/directdoc.asp?DDFDocuments/v/G/TBTN25/TZA1287.DOCX</v>
      </c>
    </row>
    <row r="60" spans="1:18" ht="30" x14ac:dyDescent="0.25">
      <c r="A60" s="8" t="s">
        <v>328</v>
      </c>
      <c r="B60" s="6" t="s">
        <v>34</v>
      </c>
      <c r="C60" s="7">
        <v>45707</v>
      </c>
      <c r="D60" s="9" t="str">
        <f>HYPERLINK("https://eping.wto.org/en/Search?viewData= G/TBT/N/CHL/714"," G/TBT/N/CHL/714")</f>
        <v xml:space="preserve"> G/TBT/N/CHL/714</v>
      </c>
      <c r="E60" s="8" t="s">
        <v>326</v>
      </c>
      <c r="F60" s="8" t="s">
        <v>327</v>
      </c>
      <c r="G60" s="8" t="s">
        <v>328</v>
      </c>
      <c r="H60" s="8" t="s">
        <v>296</v>
      </c>
      <c r="I60" s="8" t="s">
        <v>329</v>
      </c>
      <c r="J60" s="8" t="s">
        <v>164</v>
      </c>
      <c r="K60" s="8" t="s">
        <v>32</v>
      </c>
      <c r="L60" s="6"/>
      <c r="M60" s="7">
        <v>45767</v>
      </c>
      <c r="N60" s="6" t="s">
        <v>25</v>
      </c>
      <c r="O60" s="6"/>
      <c r="P60" s="6" t="str">
        <f>HYPERLINK("https://docs.wto.org/imrd/directdoc.asp?DDFDocuments/t/G/TBTN25/CHL714.DOCX", "https://docs.wto.org/imrd/directdoc.asp?DDFDocuments/t/G/TBTN25/CHL714.DOCX")</f>
        <v>https://docs.wto.org/imrd/directdoc.asp?DDFDocuments/t/G/TBTN25/CHL714.DOCX</v>
      </c>
      <c r="Q60" s="6" t="str">
        <f>HYPERLINK("https://docs.wto.org/imrd/directdoc.asp?DDFDocuments/u/G/TBTN25/CHL714.DOCX", "https://docs.wto.org/imrd/directdoc.asp?DDFDocuments/u/G/TBTN25/CHL714.DOCX")</f>
        <v>https://docs.wto.org/imrd/directdoc.asp?DDFDocuments/u/G/TBTN25/CHL714.DOCX</v>
      </c>
      <c r="R60" s="6" t="str">
        <f>HYPERLINK("https://docs.wto.org/imrd/directdoc.asp?DDFDocuments/v/G/TBTN25/CHL714.DOCX", "https://docs.wto.org/imrd/directdoc.asp?DDFDocuments/v/G/TBTN25/CHL714.DOCX")</f>
        <v>https://docs.wto.org/imrd/directdoc.asp?DDFDocuments/v/G/TBTN25/CHL714.DOCX</v>
      </c>
    </row>
    <row r="61" spans="1:18" ht="180" x14ac:dyDescent="0.25">
      <c r="A61" s="8" t="s">
        <v>333</v>
      </c>
      <c r="B61" s="6" t="s">
        <v>330</v>
      </c>
      <c r="C61" s="7">
        <v>45706</v>
      </c>
      <c r="D61" s="9" t="str">
        <f>HYPERLINK("https://eping.wto.org/en/Search?viewData= G/TBT/N/PHL/341"," G/TBT/N/PHL/341")</f>
        <v xml:space="preserve"> G/TBT/N/PHL/341</v>
      </c>
      <c r="E61" s="8" t="s">
        <v>331</v>
      </c>
      <c r="F61" s="8" t="s">
        <v>332</v>
      </c>
      <c r="G61" s="8" t="s">
        <v>333</v>
      </c>
      <c r="H61" s="8" t="s">
        <v>32</v>
      </c>
      <c r="I61" s="8" t="s">
        <v>191</v>
      </c>
      <c r="J61" s="8" t="s">
        <v>23</v>
      </c>
      <c r="K61" s="8" t="s">
        <v>24</v>
      </c>
      <c r="L61" s="6"/>
      <c r="M61" s="7">
        <v>45766</v>
      </c>
      <c r="N61" s="6" t="s">
        <v>25</v>
      </c>
      <c r="O61" s="8" t="s">
        <v>334</v>
      </c>
      <c r="P61" s="6" t="str">
        <f>HYPERLINK("https://docs.wto.org/imrd/directdoc.asp?DDFDocuments/t/G/TBTN25/PHL341.DOCX", "https://docs.wto.org/imrd/directdoc.asp?DDFDocuments/t/G/TBTN25/PHL341.DOCX")</f>
        <v>https://docs.wto.org/imrd/directdoc.asp?DDFDocuments/t/G/TBTN25/PHL341.DOCX</v>
      </c>
      <c r="Q61" s="6" t="str">
        <f>HYPERLINK("https://docs.wto.org/imrd/directdoc.asp?DDFDocuments/u/G/TBTN25/PHL341.DOCX", "https://docs.wto.org/imrd/directdoc.asp?DDFDocuments/u/G/TBTN25/PHL341.DOCX")</f>
        <v>https://docs.wto.org/imrd/directdoc.asp?DDFDocuments/u/G/TBTN25/PHL341.DOCX</v>
      </c>
      <c r="R61" s="6" t="str">
        <f>HYPERLINK("https://docs.wto.org/imrd/directdoc.asp?DDFDocuments/v/G/TBTN25/PHL341.DOCX", "https://docs.wto.org/imrd/directdoc.asp?DDFDocuments/v/G/TBTN25/PHL341.DOCX")</f>
        <v>https://docs.wto.org/imrd/directdoc.asp?DDFDocuments/v/G/TBTN25/PHL341.DOCX</v>
      </c>
    </row>
    <row r="62" spans="1:18" ht="90" x14ac:dyDescent="0.25">
      <c r="A62" s="8" t="s">
        <v>337</v>
      </c>
      <c r="B62" s="6" t="s">
        <v>330</v>
      </c>
      <c r="C62" s="7">
        <v>45706</v>
      </c>
      <c r="D62" s="9" t="str">
        <f>HYPERLINK("https://eping.wto.org/en/Search?viewData= G/TBT/N/PHL/340"," G/TBT/N/PHL/340")</f>
        <v xml:space="preserve"> G/TBT/N/PHL/340</v>
      </c>
      <c r="E62" s="8" t="s">
        <v>335</v>
      </c>
      <c r="F62" s="8" t="s">
        <v>336</v>
      </c>
      <c r="G62" s="8" t="s">
        <v>337</v>
      </c>
      <c r="H62" s="8" t="s">
        <v>32</v>
      </c>
      <c r="I62" s="8" t="s">
        <v>32</v>
      </c>
      <c r="J62" s="8" t="s">
        <v>70</v>
      </c>
      <c r="K62" s="8" t="s">
        <v>32</v>
      </c>
      <c r="L62" s="6"/>
      <c r="M62" s="7" t="s">
        <v>32</v>
      </c>
      <c r="N62" s="6" t="s">
        <v>25</v>
      </c>
      <c r="O62" s="8" t="s">
        <v>338</v>
      </c>
      <c r="P62" s="6" t="str">
        <f>HYPERLINK("https://docs.wto.org/imrd/directdoc.asp?DDFDocuments/t/G/TBTN25/PHL340.DOCX", "https://docs.wto.org/imrd/directdoc.asp?DDFDocuments/t/G/TBTN25/PHL340.DOCX")</f>
        <v>https://docs.wto.org/imrd/directdoc.asp?DDFDocuments/t/G/TBTN25/PHL340.DOCX</v>
      </c>
      <c r="Q62" s="6" t="str">
        <f>HYPERLINK("https://docs.wto.org/imrd/directdoc.asp?DDFDocuments/u/G/TBTN25/PHL340.DOCX", "https://docs.wto.org/imrd/directdoc.asp?DDFDocuments/u/G/TBTN25/PHL340.DOCX")</f>
        <v>https://docs.wto.org/imrd/directdoc.asp?DDFDocuments/u/G/TBTN25/PHL340.DOCX</v>
      </c>
      <c r="R62" s="6" t="str">
        <f>HYPERLINK("https://docs.wto.org/imrd/directdoc.asp?DDFDocuments/v/G/TBTN25/PHL340.DOCX", "https://docs.wto.org/imrd/directdoc.asp?DDFDocuments/v/G/TBTN25/PHL340.DOCX")</f>
        <v>https://docs.wto.org/imrd/directdoc.asp?DDFDocuments/v/G/TBTN25/PHL340.DOCX</v>
      </c>
    </row>
    <row r="63" spans="1:18" ht="60" x14ac:dyDescent="0.25">
      <c r="A63" s="8" t="s">
        <v>341</v>
      </c>
      <c r="B63" s="6" t="s">
        <v>281</v>
      </c>
      <c r="C63" s="7">
        <v>45706</v>
      </c>
      <c r="D63" s="9" t="str">
        <f>HYPERLINK("https://eping.wto.org/en/Search?viewData= G/TBT/N/TZA/1288"," G/TBT/N/TZA/1288")</f>
        <v xml:space="preserve"> G/TBT/N/TZA/1288</v>
      </c>
      <c r="E63" s="8" t="s">
        <v>339</v>
      </c>
      <c r="F63" s="8" t="s">
        <v>340</v>
      </c>
      <c r="G63" s="8" t="s">
        <v>341</v>
      </c>
      <c r="H63" s="8" t="s">
        <v>285</v>
      </c>
      <c r="I63" s="8" t="s">
        <v>286</v>
      </c>
      <c r="J63" s="8" t="s">
        <v>287</v>
      </c>
      <c r="K63" s="8" t="s">
        <v>342</v>
      </c>
      <c r="L63" s="6"/>
      <c r="M63" s="7">
        <v>45766</v>
      </c>
      <c r="N63" s="6" t="s">
        <v>25</v>
      </c>
      <c r="O63" s="8" t="s">
        <v>343</v>
      </c>
      <c r="P63" s="6" t="str">
        <f>HYPERLINK("https://docs.wto.org/imrd/directdoc.asp?DDFDocuments/t/G/TBTN25/TZA1288.DOCX", "https://docs.wto.org/imrd/directdoc.asp?DDFDocuments/t/G/TBTN25/TZA1288.DOCX")</f>
        <v>https://docs.wto.org/imrd/directdoc.asp?DDFDocuments/t/G/TBTN25/TZA1288.DOCX</v>
      </c>
      <c r="Q63" s="6" t="str">
        <f>HYPERLINK("https://docs.wto.org/imrd/directdoc.asp?DDFDocuments/u/G/TBTN25/TZA1288.DOCX", "https://docs.wto.org/imrd/directdoc.asp?DDFDocuments/u/G/TBTN25/TZA1288.DOCX")</f>
        <v>https://docs.wto.org/imrd/directdoc.asp?DDFDocuments/u/G/TBTN25/TZA1288.DOCX</v>
      </c>
      <c r="R63" s="6" t="str">
        <f>HYPERLINK("https://docs.wto.org/imrd/directdoc.asp?DDFDocuments/v/G/TBTN25/TZA1288.DOCX", "https://docs.wto.org/imrd/directdoc.asp?DDFDocuments/v/G/TBTN25/TZA1288.DOCX")</f>
        <v>https://docs.wto.org/imrd/directdoc.asp?DDFDocuments/v/G/TBTN25/TZA1288.DOCX</v>
      </c>
    </row>
    <row r="64" spans="1:18" ht="60" x14ac:dyDescent="0.25">
      <c r="A64" s="8" t="s">
        <v>346</v>
      </c>
      <c r="B64" s="6" t="s">
        <v>281</v>
      </c>
      <c r="C64" s="7">
        <v>45706</v>
      </c>
      <c r="D64" s="9" t="str">
        <f>HYPERLINK("https://eping.wto.org/en/Search?viewData= G/TBT/N/TZA/1289"," G/TBT/N/TZA/1289")</f>
        <v xml:space="preserve"> G/TBT/N/TZA/1289</v>
      </c>
      <c r="E64" s="8" t="s">
        <v>344</v>
      </c>
      <c r="F64" s="8" t="s">
        <v>345</v>
      </c>
      <c r="G64" s="8" t="s">
        <v>346</v>
      </c>
      <c r="H64" s="8" t="s">
        <v>285</v>
      </c>
      <c r="I64" s="8" t="s">
        <v>286</v>
      </c>
      <c r="J64" s="8" t="s">
        <v>287</v>
      </c>
      <c r="K64" s="8" t="s">
        <v>342</v>
      </c>
      <c r="L64" s="6"/>
      <c r="M64" s="7">
        <v>45766</v>
      </c>
      <c r="N64" s="6" t="s">
        <v>25</v>
      </c>
      <c r="O64" s="8" t="s">
        <v>347</v>
      </c>
      <c r="P64" s="6" t="str">
        <f>HYPERLINK("https://docs.wto.org/imrd/directdoc.asp?DDFDocuments/t/G/TBTN25/TZA1289.DOCX", "https://docs.wto.org/imrd/directdoc.asp?DDFDocuments/t/G/TBTN25/TZA1289.DOCX")</f>
        <v>https://docs.wto.org/imrd/directdoc.asp?DDFDocuments/t/G/TBTN25/TZA1289.DOCX</v>
      </c>
      <c r="Q64" s="6" t="str">
        <f>HYPERLINK("https://docs.wto.org/imrd/directdoc.asp?DDFDocuments/u/G/TBTN25/TZA1289.DOCX", "https://docs.wto.org/imrd/directdoc.asp?DDFDocuments/u/G/TBTN25/TZA1289.DOCX")</f>
        <v>https://docs.wto.org/imrd/directdoc.asp?DDFDocuments/u/G/TBTN25/TZA1289.DOCX</v>
      </c>
      <c r="R64" s="6" t="str">
        <f>HYPERLINK("https://docs.wto.org/imrd/directdoc.asp?DDFDocuments/v/G/TBTN25/TZA1289.DOCX", "https://docs.wto.org/imrd/directdoc.asp?DDFDocuments/v/G/TBTN25/TZA1289.DOCX")</f>
        <v>https://docs.wto.org/imrd/directdoc.asp?DDFDocuments/v/G/TBTN25/TZA1289.DOCX</v>
      </c>
    </row>
    <row r="65" spans="1:18" ht="105" x14ac:dyDescent="0.25">
      <c r="A65" s="8" t="s">
        <v>350</v>
      </c>
      <c r="B65" s="6" t="s">
        <v>17</v>
      </c>
      <c r="C65" s="7">
        <v>45705</v>
      </c>
      <c r="D65" s="9" t="str">
        <f>HYPERLINK("https://eping.wto.org/en/Search?viewData= G/TBT/N/CHN/1980"," G/TBT/N/CHN/1980")</f>
        <v xml:space="preserve"> G/TBT/N/CHN/1980</v>
      </c>
      <c r="E65" s="8" t="s">
        <v>348</v>
      </c>
      <c r="F65" s="8" t="s">
        <v>349</v>
      </c>
      <c r="G65" s="8" t="s">
        <v>350</v>
      </c>
      <c r="H65" s="8" t="s">
        <v>351</v>
      </c>
      <c r="I65" s="8" t="s">
        <v>352</v>
      </c>
      <c r="J65" s="8" t="s">
        <v>46</v>
      </c>
      <c r="K65" s="8" t="s">
        <v>32</v>
      </c>
      <c r="L65" s="6"/>
      <c r="M65" s="7">
        <v>45765</v>
      </c>
      <c r="N65" s="6" t="s">
        <v>25</v>
      </c>
      <c r="O65" s="8" t="s">
        <v>353</v>
      </c>
      <c r="P65" s="6" t="str">
        <f>HYPERLINK("https://docs.wto.org/imrd/directdoc.asp?DDFDocuments/t/G/TBTN25/CHN1980.DOCX", "https://docs.wto.org/imrd/directdoc.asp?DDFDocuments/t/G/TBTN25/CHN1980.DOCX")</f>
        <v>https://docs.wto.org/imrd/directdoc.asp?DDFDocuments/t/G/TBTN25/CHN1980.DOCX</v>
      </c>
      <c r="Q65" s="6" t="str">
        <f>HYPERLINK("https://docs.wto.org/imrd/directdoc.asp?DDFDocuments/u/G/TBTN25/CHN1980.DOCX", "https://docs.wto.org/imrd/directdoc.asp?DDFDocuments/u/G/TBTN25/CHN1980.DOCX")</f>
        <v>https://docs.wto.org/imrd/directdoc.asp?DDFDocuments/u/G/TBTN25/CHN1980.DOCX</v>
      </c>
      <c r="R65" s="6" t="str">
        <f>HYPERLINK("https://docs.wto.org/imrd/directdoc.asp?DDFDocuments/v/G/TBTN25/CHN1980.DOCX", "https://docs.wto.org/imrd/directdoc.asp?DDFDocuments/v/G/TBTN25/CHN1980.DOCX")</f>
        <v>https://docs.wto.org/imrd/directdoc.asp?DDFDocuments/v/G/TBTN25/CHN1980.DOCX</v>
      </c>
    </row>
    <row r="66" spans="1:18" ht="90" x14ac:dyDescent="0.25">
      <c r="A66" s="8" t="s">
        <v>356</v>
      </c>
      <c r="B66" s="6" t="s">
        <v>17</v>
      </c>
      <c r="C66" s="7">
        <v>45705</v>
      </c>
      <c r="D66" s="9" t="str">
        <f>HYPERLINK("https://eping.wto.org/en/Search?viewData= G/TBT/N/CHN/1984"," G/TBT/N/CHN/1984")</f>
        <v xml:space="preserve"> G/TBT/N/CHN/1984</v>
      </c>
      <c r="E66" s="8" t="s">
        <v>354</v>
      </c>
      <c r="F66" s="8" t="s">
        <v>355</v>
      </c>
      <c r="G66" s="8" t="s">
        <v>356</v>
      </c>
      <c r="H66" s="8" t="s">
        <v>357</v>
      </c>
      <c r="I66" s="8" t="s">
        <v>286</v>
      </c>
      <c r="J66" s="8" t="s">
        <v>358</v>
      </c>
      <c r="K66" s="8" t="s">
        <v>342</v>
      </c>
      <c r="L66" s="6"/>
      <c r="M66" s="7">
        <v>45765</v>
      </c>
      <c r="N66" s="6" t="s">
        <v>25</v>
      </c>
      <c r="O66" s="8" t="s">
        <v>359</v>
      </c>
      <c r="P66" s="6" t="str">
        <f>HYPERLINK("https://docs.wto.org/imrd/directdoc.asp?DDFDocuments/t/G/TBTN25/CHN1984.DOCX", "https://docs.wto.org/imrd/directdoc.asp?DDFDocuments/t/G/TBTN25/CHN1984.DOCX")</f>
        <v>https://docs.wto.org/imrd/directdoc.asp?DDFDocuments/t/G/TBTN25/CHN1984.DOCX</v>
      </c>
      <c r="Q66" s="6" t="str">
        <f>HYPERLINK("https://docs.wto.org/imrd/directdoc.asp?DDFDocuments/u/G/TBTN25/CHN1984.DOCX", "https://docs.wto.org/imrd/directdoc.asp?DDFDocuments/u/G/TBTN25/CHN1984.DOCX")</f>
        <v>https://docs.wto.org/imrd/directdoc.asp?DDFDocuments/u/G/TBTN25/CHN1984.DOCX</v>
      </c>
      <c r="R66" s="6" t="str">
        <f>HYPERLINK("https://docs.wto.org/imrd/directdoc.asp?DDFDocuments/v/G/TBTN25/CHN1984.DOCX", "https://docs.wto.org/imrd/directdoc.asp?DDFDocuments/v/G/TBTN25/CHN1984.DOCX")</f>
        <v>https://docs.wto.org/imrd/directdoc.asp?DDFDocuments/v/G/TBTN25/CHN1984.DOCX</v>
      </c>
    </row>
    <row r="67" spans="1:18" ht="45" x14ac:dyDescent="0.25">
      <c r="A67" s="8" t="s">
        <v>362</v>
      </c>
      <c r="B67" s="6" t="s">
        <v>17</v>
      </c>
      <c r="C67" s="7">
        <v>45705</v>
      </c>
      <c r="D67" s="9" t="str">
        <f>HYPERLINK("https://eping.wto.org/en/Search?viewData= G/TBT/N/CHN/1981"," G/TBT/N/CHN/1981")</f>
        <v xml:space="preserve"> G/TBT/N/CHN/1981</v>
      </c>
      <c r="E67" s="8" t="s">
        <v>360</v>
      </c>
      <c r="F67" s="8" t="s">
        <v>361</v>
      </c>
      <c r="G67" s="8" t="s">
        <v>362</v>
      </c>
      <c r="H67" s="8" t="s">
        <v>363</v>
      </c>
      <c r="I67" s="8" t="s">
        <v>364</v>
      </c>
      <c r="J67" s="8" t="s">
        <v>358</v>
      </c>
      <c r="K67" s="8" t="s">
        <v>342</v>
      </c>
      <c r="L67" s="6"/>
      <c r="M67" s="7">
        <v>45765</v>
      </c>
      <c r="N67" s="6" t="s">
        <v>25</v>
      </c>
      <c r="O67" s="8" t="s">
        <v>365</v>
      </c>
      <c r="P67" s="6" t="str">
        <f>HYPERLINK("https://docs.wto.org/imrd/directdoc.asp?DDFDocuments/t/G/TBTN25/CHN1981.DOCX", "https://docs.wto.org/imrd/directdoc.asp?DDFDocuments/t/G/TBTN25/CHN1981.DOCX")</f>
        <v>https://docs.wto.org/imrd/directdoc.asp?DDFDocuments/t/G/TBTN25/CHN1981.DOCX</v>
      </c>
      <c r="Q67" s="6" t="str">
        <f>HYPERLINK("https://docs.wto.org/imrd/directdoc.asp?DDFDocuments/u/G/TBTN25/CHN1981.DOCX", "https://docs.wto.org/imrd/directdoc.asp?DDFDocuments/u/G/TBTN25/CHN1981.DOCX")</f>
        <v>https://docs.wto.org/imrd/directdoc.asp?DDFDocuments/u/G/TBTN25/CHN1981.DOCX</v>
      </c>
      <c r="R67" s="6" t="str">
        <f>HYPERLINK("https://docs.wto.org/imrd/directdoc.asp?DDFDocuments/v/G/TBTN25/CHN1981.DOCX", "https://docs.wto.org/imrd/directdoc.asp?DDFDocuments/v/G/TBTN25/CHN1981.DOCX")</f>
        <v>https://docs.wto.org/imrd/directdoc.asp?DDFDocuments/v/G/TBTN25/CHN1981.DOCX</v>
      </c>
    </row>
    <row r="68" spans="1:18" ht="90" x14ac:dyDescent="0.25">
      <c r="A68" s="8" t="s">
        <v>368</v>
      </c>
      <c r="B68" s="6" t="s">
        <v>17</v>
      </c>
      <c r="C68" s="7">
        <v>45705</v>
      </c>
      <c r="D68" s="9" t="str">
        <f>HYPERLINK("https://eping.wto.org/en/Search?viewData= G/TBT/N/CHN/1982"," G/TBT/N/CHN/1982")</f>
        <v xml:space="preserve"> G/TBT/N/CHN/1982</v>
      </c>
      <c r="E68" s="8" t="s">
        <v>366</v>
      </c>
      <c r="F68" s="8" t="s">
        <v>367</v>
      </c>
      <c r="G68" s="8" t="s">
        <v>368</v>
      </c>
      <c r="H68" s="8" t="s">
        <v>369</v>
      </c>
      <c r="I68" s="8" t="s">
        <v>286</v>
      </c>
      <c r="J68" s="8" t="s">
        <v>358</v>
      </c>
      <c r="K68" s="8" t="s">
        <v>342</v>
      </c>
      <c r="L68" s="6"/>
      <c r="M68" s="7">
        <v>45765</v>
      </c>
      <c r="N68" s="6" t="s">
        <v>25</v>
      </c>
      <c r="O68" s="8" t="s">
        <v>370</v>
      </c>
      <c r="P68" s="6" t="str">
        <f>HYPERLINK("https://docs.wto.org/imrd/directdoc.asp?DDFDocuments/t/G/TBTN25/CHN1982.DOCX", "https://docs.wto.org/imrd/directdoc.asp?DDFDocuments/t/G/TBTN25/CHN1982.DOCX")</f>
        <v>https://docs.wto.org/imrd/directdoc.asp?DDFDocuments/t/G/TBTN25/CHN1982.DOCX</v>
      </c>
      <c r="Q68" s="6" t="str">
        <f>HYPERLINK("https://docs.wto.org/imrd/directdoc.asp?DDFDocuments/u/G/TBTN25/CHN1982.DOCX", "https://docs.wto.org/imrd/directdoc.asp?DDFDocuments/u/G/TBTN25/CHN1982.DOCX")</f>
        <v>https://docs.wto.org/imrd/directdoc.asp?DDFDocuments/u/G/TBTN25/CHN1982.DOCX</v>
      </c>
      <c r="R68" s="6" t="str">
        <f>HYPERLINK("https://docs.wto.org/imrd/directdoc.asp?DDFDocuments/v/G/TBTN25/CHN1982.DOCX", "https://docs.wto.org/imrd/directdoc.asp?DDFDocuments/v/G/TBTN25/CHN1982.DOCX")</f>
        <v>https://docs.wto.org/imrd/directdoc.asp?DDFDocuments/v/G/TBTN25/CHN1982.DOCX</v>
      </c>
    </row>
    <row r="69" spans="1:18" ht="75" x14ac:dyDescent="0.25">
      <c r="A69" s="8" t="s">
        <v>373</v>
      </c>
      <c r="B69" s="6" t="s">
        <v>17</v>
      </c>
      <c r="C69" s="7">
        <v>45702</v>
      </c>
      <c r="D69" s="9" t="str">
        <f>HYPERLINK("https://eping.wto.org/en/Search?viewData= G/TBT/N/CHN/1986"," G/TBT/N/CHN/1986")</f>
        <v xml:space="preserve"> G/TBT/N/CHN/1986</v>
      </c>
      <c r="E69" s="8" t="s">
        <v>371</v>
      </c>
      <c r="F69" s="8" t="s">
        <v>372</v>
      </c>
      <c r="G69" s="8" t="s">
        <v>373</v>
      </c>
      <c r="H69" s="8" t="s">
        <v>357</v>
      </c>
      <c r="I69" s="8" t="s">
        <v>286</v>
      </c>
      <c r="J69" s="8" t="s">
        <v>358</v>
      </c>
      <c r="K69" s="8" t="s">
        <v>342</v>
      </c>
      <c r="L69" s="6"/>
      <c r="M69" s="7">
        <v>45762</v>
      </c>
      <c r="N69" s="6" t="s">
        <v>25</v>
      </c>
      <c r="O69" s="8" t="s">
        <v>374</v>
      </c>
      <c r="P69" s="6" t="str">
        <f>HYPERLINK("https://docs.wto.org/imrd/directdoc.asp?DDFDocuments/t/G/TBTN25/CHN1986.DOCX", "https://docs.wto.org/imrd/directdoc.asp?DDFDocuments/t/G/TBTN25/CHN1986.DOCX")</f>
        <v>https://docs.wto.org/imrd/directdoc.asp?DDFDocuments/t/G/TBTN25/CHN1986.DOCX</v>
      </c>
      <c r="Q69" s="6" t="str">
        <f>HYPERLINK("https://docs.wto.org/imrd/directdoc.asp?DDFDocuments/u/G/TBTN25/CHN1986.DOCX", "https://docs.wto.org/imrd/directdoc.asp?DDFDocuments/u/G/TBTN25/CHN1986.DOCX")</f>
        <v>https://docs.wto.org/imrd/directdoc.asp?DDFDocuments/u/G/TBTN25/CHN1986.DOCX</v>
      </c>
      <c r="R69" s="6" t="str">
        <f>HYPERLINK("https://docs.wto.org/imrd/directdoc.asp?DDFDocuments/v/G/TBTN25/CHN1986.DOCX", "https://docs.wto.org/imrd/directdoc.asp?DDFDocuments/v/G/TBTN25/CHN1986.DOCX")</f>
        <v>https://docs.wto.org/imrd/directdoc.asp?DDFDocuments/v/G/TBTN25/CHN1986.DOCX</v>
      </c>
    </row>
    <row r="70" spans="1:18" ht="105" x14ac:dyDescent="0.25">
      <c r="A70" s="8" t="s">
        <v>378</v>
      </c>
      <c r="B70" s="6" t="s">
        <v>375</v>
      </c>
      <c r="C70" s="7">
        <v>45702</v>
      </c>
      <c r="D70" s="9" t="str">
        <f>HYPERLINK("https://eping.wto.org/en/Search?viewData= G/TBT/N/VNM/338"," G/TBT/N/VNM/338")</f>
        <v xml:space="preserve"> G/TBT/N/VNM/338</v>
      </c>
      <c r="E70" s="8" t="s">
        <v>376</v>
      </c>
      <c r="F70" s="8" t="s">
        <v>377</v>
      </c>
      <c r="G70" s="8" t="s">
        <v>378</v>
      </c>
      <c r="H70" s="8" t="s">
        <v>32</v>
      </c>
      <c r="I70" s="8" t="s">
        <v>379</v>
      </c>
      <c r="J70" s="8" t="s">
        <v>23</v>
      </c>
      <c r="K70" s="8" t="s">
        <v>32</v>
      </c>
      <c r="L70" s="6"/>
      <c r="M70" s="7">
        <v>45762</v>
      </c>
      <c r="N70" s="6" t="s">
        <v>25</v>
      </c>
      <c r="O70" s="8" t="s">
        <v>380</v>
      </c>
      <c r="P70" s="6" t="str">
        <f>HYPERLINK("https://docs.wto.org/imrd/directdoc.asp?DDFDocuments/t/G/TBTN25/VNM338.DOCX", "https://docs.wto.org/imrd/directdoc.asp?DDFDocuments/t/G/TBTN25/VNM338.DOCX")</f>
        <v>https://docs.wto.org/imrd/directdoc.asp?DDFDocuments/t/G/TBTN25/VNM338.DOCX</v>
      </c>
      <c r="Q70" s="6" t="str">
        <f>HYPERLINK("https://docs.wto.org/imrd/directdoc.asp?DDFDocuments/u/G/TBTN25/VNM338.DOCX", "https://docs.wto.org/imrd/directdoc.asp?DDFDocuments/u/G/TBTN25/VNM338.DOCX")</f>
        <v>https://docs.wto.org/imrd/directdoc.asp?DDFDocuments/u/G/TBTN25/VNM338.DOCX</v>
      </c>
      <c r="R70" s="6" t="str">
        <f>HYPERLINK("https://docs.wto.org/imrd/directdoc.asp?DDFDocuments/v/G/TBTN25/VNM338.DOCX", "https://docs.wto.org/imrd/directdoc.asp?DDFDocuments/v/G/TBTN25/VNM338.DOCX")</f>
        <v>https://docs.wto.org/imrd/directdoc.asp?DDFDocuments/v/G/TBTN25/VNM338.DOCX</v>
      </c>
    </row>
    <row r="71" spans="1:18" ht="45" x14ac:dyDescent="0.25">
      <c r="A71" s="8" t="s">
        <v>383</v>
      </c>
      <c r="B71" s="6" t="s">
        <v>186</v>
      </c>
      <c r="C71" s="7">
        <v>45702</v>
      </c>
      <c r="D71" s="9" t="str">
        <f>HYPERLINK("https://eping.wto.org/en/Search?viewData= G/TBT/N/CAN/739"," G/TBT/N/CAN/739")</f>
        <v xml:space="preserve"> G/TBT/N/CAN/739</v>
      </c>
      <c r="E71" s="8" t="s">
        <v>381</v>
      </c>
      <c r="F71" s="8" t="s">
        <v>382</v>
      </c>
      <c r="G71" s="8" t="s">
        <v>383</v>
      </c>
      <c r="H71" s="8" t="s">
        <v>32</v>
      </c>
      <c r="I71" s="8" t="s">
        <v>384</v>
      </c>
      <c r="J71" s="8" t="s">
        <v>70</v>
      </c>
      <c r="K71" s="8" t="s">
        <v>32</v>
      </c>
      <c r="L71" s="6"/>
      <c r="M71" s="7">
        <v>45761</v>
      </c>
      <c r="N71" s="6" t="s">
        <v>25</v>
      </c>
      <c r="O71" s="6"/>
      <c r="P71" s="6" t="str">
        <f>HYPERLINK("https://docs.wto.org/imrd/directdoc.asp?DDFDocuments/t/G/TBTN25/CAN739.DOCX", "https://docs.wto.org/imrd/directdoc.asp?DDFDocuments/t/G/TBTN25/CAN739.DOCX")</f>
        <v>https://docs.wto.org/imrd/directdoc.asp?DDFDocuments/t/G/TBTN25/CAN739.DOCX</v>
      </c>
      <c r="Q71" s="6" t="str">
        <f>HYPERLINK("https://docs.wto.org/imrd/directdoc.asp?DDFDocuments/u/G/TBTN25/CAN739.DOCX", "https://docs.wto.org/imrd/directdoc.asp?DDFDocuments/u/G/TBTN25/CAN739.DOCX")</f>
        <v>https://docs.wto.org/imrd/directdoc.asp?DDFDocuments/u/G/TBTN25/CAN739.DOCX</v>
      </c>
      <c r="R71" s="6" t="str">
        <f>HYPERLINK("https://docs.wto.org/imrd/directdoc.asp?DDFDocuments/v/G/TBTN25/CAN739.DOCX", "https://docs.wto.org/imrd/directdoc.asp?DDFDocuments/v/G/TBTN25/CAN739.DOCX")</f>
        <v>https://docs.wto.org/imrd/directdoc.asp?DDFDocuments/v/G/TBTN25/CAN739.DOCX</v>
      </c>
    </row>
    <row r="72" spans="1:18" ht="90" x14ac:dyDescent="0.25">
      <c r="A72" s="8" t="s">
        <v>388</v>
      </c>
      <c r="B72" s="6" t="s">
        <v>385</v>
      </c>
      <c r="C72" s="7">
        <v>45702</v>
      </c>
      <c r="D72" s="9" t="str">
        <f>HYPERLINK("https://eping.wto.org/en/Search?viewData= G/TBT/N/BGD/9"," G/TBT/N/BGD/9")</f>
        <v xml:space="preserve"> G/TBT/N/BGD/9</v>
      </c>
      <c r="E72" s="8" t="s">
        <v>386</v>
      </c>
      <c r="F72" s="8" t="s">
        <v>387</v>
      </c>
      <c r="G72" s="8" t="s">
        <v>388</v>
      </c>
      <c r="H72" s="8" t="s">
        <v>389</v>
      </c>
      <c r="I72" s="8" t="s">
        <v>390</v>
      </c>
      <c r="J72" s="8" t="s">
        <v>391</v>
      </c>
      <c r="K72" s="8" t="s">
        <v>87</v>
      </c>
      <c r="L72" s="6"/>
      <c r="M72" s="7">
        <v>45691</v>
      </c>
      <c r="N72" s="6" t="s">
        <v>25</v>
      </c>
      <c r="O72" s="8" t="s">
        <v>392</v>
      </c>
      <c r="P72" s="6" t="str">
        <f>HYPERLINK("https://docs.wto.org/imrd/directdoc.asp?DDFDocuments/t/G/TBTN25/BGD9.DOCX", "https://docs.wto.org/imrd/directdoc.asp?DDFDocuments/t/G/TBTN25/BGD9.DOCX")</f>
        <v>https://docs.wto.org/imrd/directdoc.asp?DDFDocuments/t/G/TBTN25/BGD9.DOCX</v>
      </c>
      <c r="Q72" s="6" t="str">
        <f>HYPERLINK("https://docs.wto.org/imrd/directdoc.asp?DDFDocuments/u/G/TBTN25/BGD9.DOCX", "https://docs.wto.org/imrd/directdoc.asp?DDFDocuments/u/G/TBTN25/BGD9.DOCX")</f>
        <v>https://docs.wto.org/imrd/directdoc.asp?DDFDocuments/u/G/TBTN25/BGD9.DOCX</v>
      </c>
      <c r="R72" s="6" t="str">
        <f>HYPERLINK("https://docs.wto.org/imrd/directdoc.asp?DDFDocuments/v/G/TBTN25/BGD9.DOCX", "https://docs.wto.org/imrd/directdoc.asp?DDFDocuments/v/G/TBTN25/BGD9.DOCX")</f>
        <v>https://docs.wto.org/imrd/directdoc.asp?DDFDocuments/v/G/TBTN25/BGD9.DOCX</v>
      </c>
    </row>
    <row r="73" spans="1:18" ht="75" x14ac:dyDescent="0.25">
      <c r="A73" s="8" t="s">
        <v>395</v>
      </c>
      <c r="B73" s="6" t="s">
        <v>17</v>
      </c>
      <c r="C73" s="7">
        <v>45702</v>
      </c>
      <c r="D73" s="9" t="str">
        <f>HYPERLINK("https://eping.wto.org/en/Search?viewData= G/TBT/N/CHN/1979"," G/TBT/N/CHN/1979")</f>
        <v xml:space="preserve"> G/TBT/N/CHN/1979</v>
      </c>
      <c r="E73" s="8" t="s">
        <v>393</v>
      </c>
      <c r="F73" s="8" t="s">
        <v>394</v>
      </c>
      <c r="G73" s="8" t="s">
        <v>395</v>
      </c>
      <c r="H73" s="8" t="s">
        <v>396</v>
      </c>
      <c r="I73" s="8" t="s">
        <v>397</v>
      </c>
      <c r="J73" s="8" t="s">
        <v>23</v>
      </c>
      <c r="K73" s="8" t="s">
        <v>32</v>
      </c>
      <c r="L73" s="6"/>
      <c r="M73" s="7">
        <v>45762</v>
      </c>
      <c r="N73" s="6" t="s">
        <v>25</v>
      </c>
      <c r="O73" s="8" t="s">
        <v>398</v>
      </c>
      <c r="P73" s="6" t="str">
        <f>HYPERLINK("https://docs.wto.org/imrd/directdoc.asp?DDFDocuments/t/G/TBTN25/CHN1979.DOCX", "https://docs.wto.org/imrd/directdoc.asp?DDFDocuments/t/G/TBTN25/CHN1979.DOCX")</f>
        <v>https://docs.wto.org/imrd/directdoc.asp?DDFDocuments/t/G/TBTN25/CHN1979.DOCX</v>
      </c>
      <c r="Q73" s="6" t="str">
        <f>HYPERLINK("https://docs.wto.org/imrd/directdoc.asp?DDFDocuments/u/G/TBTN25/CHN1979.DOCX", "https://docs.wto.org/imrd/directdoc.asp?DDFDocuments/u/G/TBTN25/CHN1979.DOCX")</f>
        <v>https://docs.wto.org/imrd/directdoc.asp?DDFDocuments/u/G/TBTN25/CHN1979.DOCX</v>
      </c>
      <c r="R73" s="6" t="str">
        <f>HYPERLINK("https://docs.wto.org/imrd/directdoc.asp?DDFDocuments/v/G/TBTN25/CHN1979.DOCX", "https://docs.wto.org/imrd/directdoc.asp?DDFDocuments/v/G/TBTN25/CHN1979.DOCX")</f>
        <v>https://docs.wto.org/imrd/directdoc.asp?DDFDocuments/v/G/TBTN25/CHN1979.DOCX</v>
      </c>
    </row>
    <row r="74" spans="1:18" ht="90" x14ac:dyDescent="0.25">
      <c r="A74" s="8" t="s">
        <v>401</v>
      </c>
      <c r="B74" s="6" t="s">
        <v>17</v>
      </c>
      <c r="C74" s="7">
        <v>45702</v>
      </c>
      <c r="D74" s="9" t="str">
        <f>HYPERLINK("https://eping.wto.org/en/Search?viewData= G/TBT/N/CHN/1985"," G/TBT/N/CHN/1985")</f>
        <v xml:space="preserve"> G/TBT/N/CHN/1985</v>
      </c>
      <c r="E74" s="8" t="s">
        <v>399</v>
      </c>
      <c r="F74" s="8" t="s">
        <v>400</v>
      </c>
      <c r="G74" s="8" t="s">
        <v>401</v>
      </c>
      <c r="H74" s="8" t="s">
        <v>402</v>
      </c>
      <c r="I74" s="8" t="s">
        <v>286</v>
      </c>
      <c r="J74" s="8" t="s">
        <v>358</v>
      </c>
      <c r="K74" s="8" t="s">
        <v>342</v>
      </c>
      <c r="L74" s="6"/>
      <c r="M74" s="7">
        <v>45762</v>
      </c>
      <c r="N74" s="6" t="s">
        <v>25</v>
      </c>
      <c r="O74" s="8" t="s">
        <v>403</v>
      </c>
      <c r="P74" s="6" t="str">
        <f>HYPERLINK("https://docs.wto.org/imrd/directdoc.asp?DDFDocuments/t/G/TBTN25/CHN1985.DOCX", "https://docs.wto.org/imrd/directdoc.asp?DDFDocuments/t/G/TBTN25/CHN1985.DOCX")</f>
        <v>https://docs.wto.org/imrd/directdoc.asp?DDFDocuments/t/G/TBTN25/CHN1985.DOCX</v>
      </c>
      <c r="Q74" s="6" t="str">
        <f>HYPERLINK("https://docs.wto.org/imrd/directdoc.asp?DDFDocuments/u/G/TBTN25/CHN1985.DOCX", "https://docs.wto.org/imrd/directdoc.asp?DDFDocuments/u/G/TBTN25/CHN1985.DOCX")</f>
        <v>https://docs.wto.org/imrd/directdoc.asp?DDFDocuments/u/G/TBTN25/CHN1985.DOCX</v>
      </c>
      <c r="R74" s="6" t="str">
        <f>HYPERLINK("https://docs.wto.org/imrd/directdoc.asp?DDFDocuments/v/G/TBTN25/CHN1985.DOCX", "https://docs.wto.org/imrd/directdoc.asp?DDFDocuments/v/G/TBTN25/CHN1985.DOCX")</f>
        <v>https://docs.wto.org/imrd/directdoc.asp?DDFDocuments/v/G/TBTN25/CHN1985.DOCX</v>
      </c>
    </row>
    <row r="75" spans="1:18" ht="105" x14ac:dyDescent="0.25">
      <c r="A75" s="8" t="s">
        <v>406</v>
      </c>
      <c r="B75" s="6" t="s">
        <v>385</v>
      </c>
      <c r="C75" s="7">
        <v>45702</v>
      </c>
      <c r="D75" s="9" t="str">
        <f>HYPERLINK("https://eping.wto.org/en/Search?viewData= G/TBT/N/BGD/8"," G/TBT/N/BGD/8")</f>
        <v xml:space="preserve"> G/TBT/N/BGD/8</v>
      </c>
      <c r="E75" s="8" t="s">
        <v>404</v>
      </c>
      <c r="F75" s="8" t="s">
        <v>405</v>
      </c>
      <c r="G75" s="8" t="s">
        <v>406</v>
      </c>
      <c r="H75" s="8" t="s">
        <v>407</v>
      </c>
      <c r="I75" s="8" t="s">
        <v>408</v>
      </c>
      <c r="J75" s="8" t="s">
        <v>409</v>
      </c>
      <c r="K75" s="8" t="s">
        <v>87</v>
      </c>
      <c r="L75" s="6"/>
      <c r="M75" s="7">
        <v>45691</v>
      </c>
      <c r="N75" s="6" t="s">
        <v>25</v>
      </c>
      <c r="O75" s="8" t="s">
        <v>410</v>
      </c>
      <c r="P75" s="6" t="str">
        <f>HYPERLINK("https://docs.wto.org/imrd/directdoc.asp?DDFDocuments/t/G/TBTN25/BGD8.DOCX", "https://docs.wto.org/imrd/directdoc.asp?DDFDocuments/t/G/TBTN25/BGD8.DOCX")</f>
        <v>https://docs.wto.org/imrd/directdoc.asp?DDFDocuments/t/G/TBTN25/BGD8.DOCX</v>
      </c>
      <c r="Q75" s="6" t="str">
        <f>HYPERLINK("https://docs.wto.org/imrd/directdoc.asp?DDFDocuments/u/G/TBTN25/BGD8.DOCX", "https://docs.wto.org/imrd/directdoc.asp?DDFDocuments/u/G/TBTN25/BGD8.DOCX")</f>
        <v>https://docs.wto.org/imrd/directdoc.asp?DDFDocuments/u/G/TBTN25/BGD8.DOCX</v>
      </c>
      <c r="R75" s="6" t="str">
        <f>HYPERLINK("https://docs.wto.org/imrd/directdoc.asp?DDFDocuments/v/G/TBTN25/BGD8.DOCX", "https://docs.wto.org/imrd/directdoc.asp?DDFDocuments/v/G/TBTN25/BGD8.DOCX")</f>
        <v>https://docs.wto.org/imrd/directdoc.asp?DDFDocuments/v/G/TBTN25/BGD8.DOCX</v>
      </c>
    </row>
    <row r="76" spans="1:18" ht="75" x14ac:dyDescent="0.25">
      <c r="A76" s="8" t="s">
        <v>413</v>
      </c>
      <c r="B76" s="6" t="s">
        <v>17</v>
      </c>
      <c r="C76" s="7">
        <v>45702</v>
      </c>
      <c r="D76" s="9" t="str">
        <f>HYPERLINK("https://eping.wto.org/en/Search?viewData= G/TBT/N/CHN/1988"," G/TBT/N/CHN/1988")</f>
        <v xml:space="preserve"> G/TBT/N/CHN/1988</v>
      </c>
      <c r="E76" s="8" t="s">
        <v>411</v>
      </c>
      <c r="F76" s="8" t="s">
        <v>412</v>
      </c>
      <c r="G76" s="8" t="s">
        <v>413</v>
      </c>
      <c r="H76" s="8" t="s">
        <v>357</v>
      </c>
      <c r="I76" s="8" t="s">
        <v>286</v>
      </c>
      <c r="J76" s="8" t="s">
        <v>358</v>
      </c>
      <c r="K76" s="8" t="s">
        <v>342</v>
      </c>
      <c r="L76" s="6"/>
      <c r="M76" s="7">
        <v>45762</v>
      </c>
      <c r="N76" s="6" t="s">
        <v>25</v>
      </c>
      <c r="O76" s="8" t="s">
        <v>414</v>
      </c>
      <c r="P76" s="6" t="str">
        <f>HYPERLINK("https://docs.wto.org/imrd/directdoc.asp?DDFDocuments/t/G/TBTN25/CHN1988.DOCX", "https://docs.wto.org/imrd/directdoc.asp?DDFDocuments/t/G/TBTN25/CHN1988.DOCX")</f>
        <v>https://docs.wto.org/imrd/directdoc.asp?DDFDocuments/t/G/TBTN25/CHN1988.DOCX</v>
      </c>
      <c r="Q76" s="6" t="str">
        <f>HYPERLINK("https://docs.wto.org/imrd/directdoc.asp?DDFDocuments/u/G/TBTN25/CHN1988.DOCX", "https://docs.wto.org/imrd/directdoc.asp?DDFDocuments/u/G/TBTN25/CHN1988.DOCX")</f>
        <v>https://docs.wto.org/imrd/directdoc.asp?DDFDocuments/u/G/TBTN25/CHN1988.DOCX</v>
      </c>
      <c r="R76" s="6" t="str">
        <f>HYPERLINK("https://docs.wto.org/imrd/directdoc.asp?DDFDocuments/v/G/TBTN25/CHN1988.DOCX", "https://docs.wto.org/imrd/directdoc.asp?DDFDocuments/v/G/TBTN25/CHN1988.DOCX")</f>
        <v>https://docs.wto.org/imrd/directdoc.asp?DDFDocuments/v/G/TBTN25/CHN1988.DOCX</v>
      </c>
    </row>
    <row r="77" spans="1:18" ht="75" x14ac:dyDescent="0.25">
      <c r="A77" s="8" t="s">
        <v>417</v>
      </c>
      <c r="B77" s="6" t="s">
        <v>17</v>
      </c>
      <c r="C77" s="7">
        <v>45702</v>
      </c>
      <c r="D77" s="9" t="str">
        <f>HYPERLINK("https://eping.wto.org/en/Search?viewData= G/TBT/N/CHN/1977"," G/TBT/N/CHN/1977")</f>
        <v xml:space="preserve"> G/TBT/N/CHN/1977</v>
      </c>
      <c r="E77" s="8" t="s">
        <v>415</v>
      </c>
      <c r="F77" s="8" t="s">
        <v>416</v>
      </c>
      <c r="G77" s="8" t="s">
        <v>417</v>
      </c>
      <c r="H77" s="8" t="s">
        <v>418</v>
      </c>
      <c r="I77" s="8" t="s">
        <v>397</v>
      </c>
      <c r="J77" s="8" t="s">
        <v>23</v>
      </c>
      <c r="K77" s="8" t="s">
        <v>32</v>
      </c>
      <c r="L77" s="6"/>
      <c r="M77" s="7">
        <v>45762</v>
      </c>
      <c r="N77" s="6" t="s">
        <v>25</v>
      </c>
      <c r="O77" s="8" t="s">
        <v>419</v>
      </c>
      <c r="P77" s="6" t="str">
        <f>HYPERLINK("https://docs.wto.org/imrd/directdoc.asp?DDFDocuments/t/G/TBTN25/CHN1977.DOCX", "https://docs.wto.org/imrd/directdoc.asp?DDFDocuments/t/G/TBTN25/CHN1977.DOCX")</f>
        <v>https://docs.wto.org/imrd/directdoc.asp?DDFDocuments/t/G/TBTN25/CHN1977.DOCX</v>
      </c>
      <c r="Q77" s="6" t="str">
        <f>HYPERLINK("https://docs.wto.org/imrd/directdoc.asp?DDFDocuments/u/G/TBTN25/CHN1977.DOCX", "https://docs.wto.org/imrd/directdoc.asp?DDFDocuments/u/G/TBTN25/CHN1977.DOCX")</f>
        <v>https://docs.wto.org/imrd/directdoc.asp?DDFDocuments/u/G/TBTN25/CHN1977.DOCX</v>
      </c>
      <c r="R77" s="6" t="str">
        <f>HYPERLINK("https://docs.wto.org/imrd/directdoc.asp?DDFDocuments/v/G/TBTN25/CHN1977.DOCX", "https://docs.wto.org/imrd/directdoc.asp?DDFDocuments/v/G/TBTN25/CHN1977.DOCX")</f>
        <v>https://docs.wto.org/imrd/directdoc.asp?DDFDocuments/v/G/TBTN25/CHN1977.DOCX</v>
      </c>
    </row>
    <row r="78" spans="1:18" ht="60" x14ac:dyDescent="0.25">
      <c r="A78" s="8" t="s">
        <v>422</v>
      </c>
      <c r="B78" s="6" t="s">
        <v>17</v>
      </c>
      <c r="C78" s="7">
        <v>45702</v>
      </c>
      <c r="D78" s="9" t="str">
        <f>HYPERLINK("https://eping.wto.org/en/Search?viewData= G/TBT/N/CHN/1983"," G/TBT/N/CHN/1983")</f>
        <v xml:space="preserve"> G/TBT/N/CHN/1983</v>
      </c>
      <c r="E78" s="8" t="s">
        <v>420</v>
      </c>
      <c r="F78" s="8" t="s">
        <v>421</v>
      </c>
      <c r="G78" s="8" t="s">
        <v>422</v>
      </c>
      <c r="H78" s="8" t="s">
        <v>423</v>
      </c>
      <c r="I78" s="8" t="s">
        <v>286</v>
      </c>
      <c r="J78" s="8" t="s">
        <v>358</v>
      </c>
      <c r="K78" s="8" t="s">
        <v>342</v>
      </c>
      <c r="L78" s="6"/>
      <c r="M78" s="7">
        <v>45762</v>
      </c>
      <c r="N78" s="6" t="s">
        <v>25</v>
      </c>
      <c r="O78" s="8" t="s">
        <v>424</v>
      </c>
      <c r="P78" s="6" t="str">
        <f>HYPERLINK("https://docs.wto.org/imrd/directdoc.asp?DDFDocuments/t/G/TBTN25/CHN1983.DOCX", "https://docs.wto.org/imrd/directdoc.asp?DDFDocuments/t/G/TBTN25/CHN1983.DOCX")</f>
        <v>https://docs.wto.org/imrd/directdoc.asp?DDFDocuments/t/G/TBTN25/CHN1983.DOCX</v>
      </c>
      <c r="Q78" s="6" t="str">
        <f>HYPERLINK("https://docs.wto.org/imrd/directdoc.asp?DDFDocuments/u/G/TBTN25/CHN1983.DOCX", "https://docs.wto.org/imrd/directdoc.asp?DDFDocuments/u/G/TBTN25/CHN1983.DOCX")</f>
        <v>https://docs.wto.org/imrd/directdoc.asp?DDFDocuments/u/G/TBTN25/CHN1983.DOCX</v>
      </c>
      <c r="R78" s="6" t="str">
        <f>HYPERLINK("https://docs.wto.org/imrd/directdoc.asp?DDFDocuments/v/G/TBTN25/CHN1983.DOCX", "https://docs.wto.org/imrd/directdoc.asp?DDFDocuments/v/G/TBTN25/CHN1983.DOCX")</f>
        <v>https://docs.wto.org/imrd/directdoc.asp?DDFDocuments/v/G/TBTN25/CHN1983.DOCX</v>
      </c>
    </row>
    <row r="79" spans="1:18" ht="75" x14ac:dyDescent="0.25">
      <c r="A79" s="8" t="s">
        <v>427</v>
      </c>
      <c r="B79" s="6" t="s">
        <v>17</v>
      </c>
      <c r="C79" s="7">
        <v>45702</v>
      </c>
      <c r="D79" s="9" t="str">
        <f>HYPERLINK("https://eping.wto.org/en/Search?viewData= G/TBT/N/CHN/1978"," G/TBT/N/CHN/1978")</f>
        <v xml:space="preserve"> G/TBT/N/CHN/1978</v>
      </c>
      <c r="E79" s="8" t="s">
        <v>425</v>
      </c>
      <c r="F79" s="8" t="s">
        <v>426</v>
      </c>
      <c r="G79" s="8" t="s">
        <v>427</v>
      </c>
      <c r="H79" s="8" t="s">
        <v>396</v>
      </c>
      <c r="I79" s="8" t="s">
        <v>397</v>
      </c>
      <c r="J79" s="8" t="s">
        <v>23</v>
      </c>
      <c r="K79" s="8" t="s">
        <v>32</v>
      </c>
      <c r="L79" s="6"/>
      <c r="M79" s="7">
        <v>45762</v>
      </c>
      <c r="N79" s="6" t="s">
        <v>25</v>
      </c>
      <c r="O79" s="8" t="s">
        <v>428</v>
      </c>
      <c r="P79" s="6" t="str">
        <f>HYPERLINK("https://docs.wto.org/imrd/directdoc.asp?DDFDocuments/t/G/TBTN25/CHN1978.DOCX", "https://docs.wto.org/imrd/directdoc.asp?DDFDocuments/t/G/TBTN25/CHN1978.DOCX")</f>
        <v>https://docs.wto.org/imrd/directdoc.asp?DDFDocuments/t/G/TBTN25/CHN1978.DOCX</v>
      </c>
      <c r="Q79" s="6" t="str">
        <f>HYPERLINK("https://docs.wto.org/imrd/directdoc.asp?DDFDocuments/u/G/TBTN25/CHN1978.DOCX", "https://docs.wto.org/imrd/directdoc.asp?DDFDocuments/u/G/TBTN25/CHN1978.DOCX")</f>
        <v>https://docs.wto.org/imrd/directdoc.asp?DDFDocuments/u/G/TBTN25/CHN1978.DOCX</v>
      </c>
      <c r="R79" s="6" t="str">
        <f>HYPERLINK("https://docs.wto.org/imrd/directdoc.asp?DDFDocuments/v/G/TBTN25/CHN1978.DOCX", "https://docs.wto.org/imrd/directdoc.asp?DDFDocuments/v/G/TBTN25/CHN1978.DOCX")</f>
        <v>https://docs.wto.org/imrd/directdoc.asp?DDFDocuments/v/G/TBTN25/CHN1978.DOCX</v>
      </c>
    </row>
    <row r="80" spans="1:18" ht="90" x14ac:dyDescent="0.25">
      <c r="A80" s="8" t="s">
        <v>432</v>
      </c>
      <c r="B80" s="6" t="s">
        <v>429</v>
      </c>
      <c r="C80" s="7">
        <v>45701</v>
      </c>
      <c r="D80" s="9" t="str">
        <f>HYPERLINK("https://eping.wto.org/en/Search?viewData= G/TBT/N/ARG/463"," G/TBT/N/ARG/463")</f>
        <v xml:space="preserve"> G/TBT/N/ARG/463</v>
      </c>
      <c r="E80" s="8" t="s">
        <v>430</v>
      </c>
      <c r="F80" s="8" t="s">
        <v>431</v>
      </c>
      <c r="G80" s="8" t="s">
        <v>432</v>
      </c>
      <c r="H80" s="8" t="s">
        <v>32</v>
      </c>
      <c r="I80" s="8" t="s">
        <v>136</v>
      </c>
      <c r="J80" s="8" t="s">
        <v>433</v>
      </c>
      <c r="K80" s="8" t="s">
        <v>24</v>
      </c>
      <c r="L80" s="6"/>
      <c r="M80" s="7">
        <v>45761</v>
      </c>
      <c r="N80" s="6" t="s">
        <v>25</v>
      </c>
      <c r="O80" s="8" t="s">
        <v>434</v>
      </c>
      <c r="P80" s="6" t="str">
        <f>HYPERLINK("https://docs.wto.org/imrd/directdoc.asp?DDFDocuments/t/G/TBTN25/ARG463.DOCX", "https://docs.wto.org/imrd/directdoc.asp?DDFDocuments/t/G/TBTN25/ARG463.DOCX")</f>
        <v>https://docs.wto.org/imrd/directdoc.asp?DDFDocuments/t/G/TBTN25/ARG463.DOCX</v>
      </c>
      <c r="Q80" s="6" t="str">
        <f>HYPERLINK("https://docs.wto.org/imrd/directdoc.asp?DDFDocuments/u/G/TBTN25/ARG463.DOCX", "https://docs.wto.org/imrd/directdoc.asp?DDFDocuments/u/G/TBTN25/ARG463.DOCX")</f>
        <v>https://docs.wto.org/imrd/directdoc.asp?DDFDocuments/u/G/TBTN25/ARG463.DOCX</v>
      </c>
      <c r="R80" s="6" t="str">
        <f>HYPERLINK("https://docs.wto.org/imrd/directdoc.asp?DDFDocuments/v/G/TBTN25/ARG463.DOCX", "https://docs.wto.org/imrd/directdoc.asp?DDFDocuments/v/G/TBTN25/ARG463.DOCX")</f>
        <v>https://docs.wto.org/imrd/directdoc.asp?DDFDocuments/v/G/TBTN25/ARG463.DOCX</v>
      </c>
    </row>
    <row r="81" spans="1:18" ht="390" x14ac:dyDescent="0.25">
      <c r="A81" s="8" t="s">
        <v>437</v>
      </c>
      <c r="B81" s="6" t="s">
        <v>375</v>
      </c>
      <c r="C81" s="7">
        <v>45701</v>
      </c>
      <c r="D81" s="9" t="str">
        <f>HYPERLINK("https://eping.wto.org/en/Search?viewData= G/TBT/N/VNM/337"," G/TBT/N/VNM/337")</f>
        <v xml:space="preserve"> G/TBT/N/VNM/337</v>
      </c>
      <c r="E81" s="8" t="s">
        <v>435</v>
      </c>
      <c r="F81" s="8" t="s">
        <v>436</v>
      </c>
      <c r="G81" s="8" t="s">
        <v>437</v>
      </c>
      <c r="H81" s="8" t="s">
        <v>32</v>
      </c>
      <c r="I81" s="8" t="s">
        <v>32</v>
      </c>
      <c r="J81" s="8" t="s">
        <v>23</v>
      </c>
      <c r="K81" s="8" t="s">
        <v>32</v>
      </c>
      <c r="L81" s="6"/>
      <c r="M81" s="7">
        <v>45762</v>
      </c>
      <c r="N81" s="6" t="s">
        <v>25</v>
      </c>
      <c r="O81" s="8" t="s">
        <v>438</v>
      </c>
      <c r="P81" s="6" t="str">
        <f>HYPERLINK("https://docs.wto.org/imrd/directdoc.asp?DDFDocuments/t/G/TBTN25/VNM337.DOCX", "https://docs.wto.org/imrd/directdoc.asp?DDFDocuments/t/G/TBTN25/VNM337.DOCX")</f>
        <v>https://docs.wto.org/imrd/directdoc.asp?DDFDocuments/t/G/TBTN25/VNM337.DOCX</v>
      </c>
      <c r="Q81" s="6" t="str">
        <f>HYPERLINK("https://docs.wto.org/imrd/directdoc.asp?DDFDocuments/u/G/TBTN25/VNM337.DOCX", "https://docs.wto.org/imrd/directdoc.asp?DDFDocuments/u/G/TBTN25/VNM337.DOCX")</f>
        <v>https://docs.wto.org/imrd/directdoc.asp?DDFDocuments/u/G/TBTN25/VNM337.DOCX</v>
      </c>
      <c r="R81" s="6" t="str">
        <f>HYPERLINK("https://docs.wto.org/imrd/directdoc.asp?DDFDocuments/v/G/TBTN25/VNM337.DOCX", "https://docs.wto.org/imrd/directdoc.asp?DDFDocuments/v/G/TBTN25/VNM337.DOCX")</f>
        <v>https://docs.wto.org/imrd/directdoc.asp?DDFDocuments/v/G/TBTN25/VNM337.DOCX</v>
      </c>
    </row>
    <row r="82" spans="1:18" ht="45" x14ac:dyDescent="0.25">
      <c r="A82" s="8" t="s">
        <v>441</v>
      </c>
      <c r="B82" s="6" t="s">
        <v>215</v>
      </c>
      <c r="C82" s="7">
        <v>45701</v>
      </c>
      <c r="D82" s="9" t="str">
        <f>HYPERLINK("https://eping.wto.org/en/Search?viewData= G/TBT/N/UGA/2123"," G/TBT/N/UGA/2123")</f>
        <v xml:space="preserve"> G/TBT/N/UGA/2123</v>
      </c>
      <c r="E82" s="8" t="s">
        <v>439</v>
      </c>
      <c r="F82" s="8" t="s">
        <v>440</v>
      </c>
      <c r="G82" s="8" t="s">
        <v>441</v>
      </c>
      <c r="H82" s="8" t="s">
        <v>442</v>
      </c>
      <c r="I82" s="8" t="s">
        <v>227</v>
      </c>
      <c r="J82" s="8" t="s">
        <v>443</v>
      </c>
      <c r="K82" s="8" t="s">
        <v>87</v>
      </c>
      <c r="L82" s="6"/>
      <c r="M82" s="7">
        <v>45761</v>
      </c>
      <c r="N82" s="6" t="s">
        <v>25</v>
      </c>
      <c r="O82" s="8" t="s">
        <v>444</v>
      </c>
      <c r="P82" s="6" t="str">
        <f>HYPERLINK("https://docs.wto.org/imrd/directdoc.asp?DDFDocuments/t/G/TBTN25/UGA2123.DOCX", "https://docs.wto.org/imrd/directdoc.asp?DDFDocuments/t/G/TBTN25/UGA2123.DOCX")</f>
        <v>https://docs.wto.org/imrd/directdoc.asp?DDFDocuments/t/G/TBTN25/UGA2123.DOCX</v>
      </c>
      <c r="Q82" s="6" t="str">
        <f>HYPERLINK("https://docs.wto.org/imrd/directdoc.asp?DDFDocuments/u/G/TBTN25/UGA2123.DOCX", "https://docs.wto.org/imrd/directdoc.asp?DDFDocuments/u/G/TBTN25/UGA2123.DOCX")</f>
        <v>https://docs.wto.org/imrd/directdoc.asp?DDFDocuments/u/G/TBTN25/UGA2123.DOCX</v>
      </c>
      <c r="R82" s="6" t="str">
        <f>HYPERLINK("https://docs.wto.org/imrd/directdoc.asp?DDFDocuments/v/G/TBTN25/UGA2123.DOCX", "https://docs.wto.org/imrd/directdoc.asp?DDFDocuments/v/G/TBTN25/UGA2123.DOCX")</f>
        <v>https://docs.wto.org/imrd/directdoc.asp?DDFDocuments/v/G/TBTN25/UGA2123.DOCX</v>
      </c>
    </row>
    <row r="83" spans="1:18" ht="330" x14ac:dyDescent="0.25">
      <c r="A83" s="8" t="s">
        <v>448</v>
      </c>
      <c r="B83" s="6" t="s">
        <v>445</v>
      </c>
      <c r="C83" s="7">
        <v>45701</v>
      </c>
      <c r="D83" s="9" t="str">
        <f>HYPERLINK("https://eping.wto.org/en/Search?viewData= G/TBT/N/KOR/1263"," G/TBT/N/KOR/1263")</f>
        <v xml:space="preserve"> G/TBT/N/KOR/1263</v>
      </c>
      <c r="E83" s="8" t="s">
        <v>446</v>
      </c>
      <c r="F83" s="8" t="s">
        <v>447</v>
      </c>
      <c r="G83" s="8" t="s">
        <v>448</v>
      </c>
      <c r="H83" s="8" t="s">
        <v>32</v>
      </c>
      <c r="I83" s="8" t="s">
        <v>449</v>
      </c>
      <c r="J83" s="8" t="s">
        <v>450</v>
      </c>
      <c r="K83" s="8" t="s">
        <v>32</v>
      </c>
      <c r="L83" s="6"/>
      <c r="M83" s="7">
        <v>45761</v>
      </c>
      <c r="N83" s="6" t="s">
        <v>25</v>
      </c>
      <c r="O83" s="8" t="s">
        <v>451</v>
      </c>
      <c r="P83" s="6" t="str">
        <f>HYPERLINK("https://docs.wto.org/imrd/directdoc.asp?DDFDocuments/t/G/TBTN25/KOR1263.DOCX", "https://docs.wto.org/imrd/directdoc.asp?DDFDocuments/t/G/TBTN25/KOR1263.DOCX")</f>
        <v>https://docs.wto.org/imrd/directdoc.asp?DDFDocuments/t/G/TBTN25/KOR1263.DOCX</v>
      </c>
      <c r="Q83" s="6" t="str">
        <f>HYPERLINK("https://docs.wto.org/imrd/directdoc.asp?DDFDocuments/u/G/TBTN25/KOR1263.DOCX", "https://docs.wto.org/imrd/directdoc.asp?DDFDocuments/u/G/TBTN25/KOR1263.DOCX")</f>
        <v>https://docs.wto.org/imrd/directdoc.asp?DDFDocuments/u/G/TBTN25/KOR1263.DOCX</v>
      </c>
      <c r="R83" s="6" t="str">
        <f>HYPERLINK("https://docs.wto.org/imrd/directdoc.asp?DDFDocuments/v/G/TBTN25/KOR1263.DOCX", "https://docs.wto.org/imrd/directdoc.asp?DDFDocuments/v/G/TBTN25/KOR1263.DOCX")</f>
        <v>https://docs.wto.org/imrd/directdoc.asp?DDFDocuments/v/G/TBTN25/KOR1263.DOCX</v>
      </c>
    </row>
    <row r="84" spans="1:18" ht="45" x14ac:dyDescent="0.25">
      <c r="A84" s="8" t="s">
        <v>441</v>
      </c>
      <c r="B84" s="6" t="s">
        <v>215</v>
      </c>
      <c r="C84" s="7">
        <v>45701</v>
      </c>
      <c r="D84" s="9" t="str">
        <f>HYPERLINK("https://eping.wto.org/en/Search?viewData= G/TBT/N/UGA/2125"," G/TBT/N/UGA/2125")</f>
        <v xml:space="preserve"> G/TBT/N/UGA/2125</v>
      </c>
      <c r="E84" s="8" t="s">
        <v>452</v>
      </c>
      <c r="F84" s="8" t="s">
        <v>453</v>
      </c>
      <c r="G84" s="8" t="s">
        <v>441</v>
      </c>
      <c r="H84" s="8" t="s">
        <v>442</v>
      </c>
      <c r="I84" s="8" t="s">
        <v>227</v>
      </c>
      <c r="J84" s="8" t="s">
        <v>443</v>
      </c>
      <c r="K84" s="8" t="s">
        <v>87</v>
      </c>
      <c r="L84" s="6"/>
      <c r="M84" s="7">
        <v>45761</v>
      </c>
      <c r="N84" s="6" t="s">
        <v>25</v>
      </c>
      <c r="O84" s="8" t="s">
        <v>454</v>
      </c>
      <c r="P84" s="6" t="str">
        <f>HYPERLINK("https://docs.wto.org/imrd/directdoc.asp?DDFDocuments/t/G/TBTN25/UGA2125.DOCX", "https://docs.wto.org/imrd/directdoc.asp?DDFDocuments/t/G/TBTN25/UGA2125.DOCX")</f>
        <v>https://docs.wto.org/imrd/directdoc.asp?DDFDocuments/t/G/TBTN25/UGA2125.DOCX</v>
      </c>
      <c r="Q84" s="6" t="str">
        <f>HYPERLINK("https://docs.wto.org/imrd/directdoc.asp?DDFDocuments/u/G/TBTN25/UGA2125.DOCX", "https://docs.wto.org/imrd/directdoc.asp?DDFDocuments/u/G/TBTN25/UGA2125.DOCX")</f>
        <v>https://docs.wto.org/imrd/directdoc.asp?DDFDocuments/u/G/TBTN25/UGA2125.DOCX</v>
      </c>
      <c r="R84" s="6" t="str">
        <f>HYPERLINK("https://docs.wto.org/imrd/directdoc.asp?DDFDocuments/v/G/TBTN25/UGA2125.DOCX", "https://docs.wto.org/imrd/directdoc.asp?DDFDocuments/v/G/TBTN25/UGA2125.DOCX")</f>
        <v>https://docs.wto.org/imrd/directdoc.asp?DDFDocuments/v/G/TBTN25/UGA2125.DOCX</v>
      </c>
    </row>
    <row r="85" spans="1:18" ht="120" x14ac:dyDescent="0.25">
      <c r="A85" s="8" t="s">
        <v>458</v>
      </c>
      <c r="B85" s="6" t="s">
        <v>455</v>
      </c>
      <c r="C85" s="7">
        <v>45701</v>
      </c>
      <c r="D85" s="9" t="str">
        <f>HYPERLINK("https://eping.wto.org/en/Search?viewData= G/TBT/N/DNK/137"," G/TBT/N/DNK/137")</f>
        <v xml:space="preserve"> G/TBT/N/DNK/137</v>
      </c>
      <c r="E85" s="8" t="s">
        <v>456</v>
      </c>
      <c r="F85" s="8" t="s">
        <v>457</v>
      </c>
      <c r="G85" s="8" t="s">
        <v>458</v>
      </c>
      <c r="H85" s="8" t="s">
        <v>32</v>
      </c>
      <c r="I85" s="8" t="s">
        <v>459</v>
      </c>
      <c r="J85" s="8" t="s">
        <v>460</v>
      </c>
      <c r="K85" s="8" t="s">
        <v>32</v>
      </c>
      <c r="L85" s="6"/>
      <c r="M85" s="7">
        <v>45761</v>
      </c>
      <c r="N85" s="6" t="s">
        <v>25</v>
      </c>
      <c r="O85" s="8" t="s">
        <v>461</v>
      </c>
      <c r="P85" s="6" t="str">
        <f>HYPERLINK("https://docs.wto.org/imrd/directdoc.asp?DDFDocuments/t/G/TBTN25/DNK137.DOCX", "https://docs.wto.org/imrd/directdoc.asp?DDFDocuments/t/G/TBTN25/DNK137.DOCX")</f>
        <v>https://docs.wto.org/imrd/directdoc.asp?DDFDocuments/t/G/TBTN25/DNK137.DOCX</v>
      </c>
      <c r="Q85" s="6" t="str">
        <f>HYPERLINK("https://docs.wto.org/imrd/directdoc.asp?DDFDocuments/u/G/TBTN25/DNK137.DOCX", "https://docs.wto.org/imrd/directdoc.asp?DDFDocuments/u/G/TBTN25/DNK137.DOCX")</f>
        <v>https://docs.wto.org/imrd/directdoc.asp?DDFDocuments/u/G/TBTN25/DNK137.DOCX</v>
      </c>
      <c r="R85" s="6" t="str">
        <f>HYPERLINK("https://docs.wto.org/imrd/directdoc.asp?DDFDocuments/v/G/TBTN25/DNK137.DOCX", "https://docs.wto.org/imrd/directdoc.asp?DDFDocuments/v/G/TBTN25/DNK137.DOCX")</f>
        <v>https://docs.wto.org/imrd/directdoc.asp?DDFDocuments/v/G/TBTN25/DNK137.DOCX</v>
      </c>
    </row>
    <row r="86" spans="1:18" ht="45" x14ac:dyDescent="0.25">
      <c r="A86" s="8" t="s">
        <v>464</v>
      </c>
      <c r="B86" s="6" t="s">
        <v>215</v>
      </c>
      <c r="C86" s="7">
        <v>45701</v>
      </c>
      <c r="D86" s="9" t="str">
        <f>HYPERLINK("https://eping.wto.org/en/Search?viewData= G/TBT/N/UGA/2121"," G/TBT/N/UGA/2121")</f>
        <v xml:space="preserve"> G/TBT/N/UGA/2121</v>
      </c>
      <c r="E86" s="8" t="s">
        <v>462</v>
      </c>
      <c r="F86" s="8" t="s">
        <v>463</v>
      </c>
      <c r="G86" s="8" t="s">
        <v>464</v>
      </c>
      <c r="H86" s="8" t="s">
        <v>465</v>
      </c>
      <c r="I86" s="8" t="s">
        <v>227</v>
      </c>
      <c r="J86" s="8" t="s">
        <v>443</v>
      </c>
      <c r="K86" s="8" t="s">
        <v>87</v>
      </c>
      <c r="L86" s="6"/>
      <c r="M86" s="7">
        <v>45761</v>
      </c>
      <c r="N86" s="6" t="s">
        <v>25</v>
      </c>
      <c r="O86" s="8" t="s">
        <v>466</v>
      </c>
      <c r="P86" s="6" t="str">
        <f>HYPERLINK("https://docs.wto.org/imrd/directdoc.asp?DDFDocuments/t/G/TBTN25/UGA2121.DOCX", "https://docs.wto.org/imrd/directdoc.asp?DDFDocuments/t/G/TBTN25/UGA2121.DOCX")</f>
        <v>https://docs.wto.org/imrd/directdoc.asp?DDFDocuments/t/G/TBTN25/UGA2121.DOCX</v>
      </c>
      <c r="Q86" s="6" t="str">
        <f>HYPERLINK("https://docs.wto.org/imrd/directdoc.asp?DDFDocuments/u/G/TBTN25/UGA2121.DOCX", "https://docs.wto.org/imrd/directdoc.asp?DDFDocuments/u/G/TBTN25/UGA2121.DOCX")</f>
        <v>https://docs.wto.org/imrd/directdoc.asp?DDFDocuments/u/G/TBTN25/UGA2121.DOCX</v>
      </c>
      <c r="R86" s="6" t="str">
        <f>HYPERLINK("https://docs.wto.org/imrd/directdoc.asp?DDFDocuments/v/G/TBTN25/UGA2121.DOCX", "https://docs.wto.org/imrd/directdoc.asp?DDFDocuments/v/G/TBTN25/UGA2121.DOCX")</f>
        <v>https://docs.wto.org/imrd/directdoc.asp?DDFDocuments/v/G/TBTN25/UGA2121.DOCX</v>
      </c>
    </row>
    <row r="87" spans="1:18" ht="60" x14ac:dyDescent="0.25">
      <c r="A87" s="8" t="s">
        <v>469</v>
      </c>
      <c r="B87" s="6" t="s">
        <v>215</v>
      </c>
      <c r="C87" s="7">
        <v>45701</v>
      </c>
      <c r="D87" s="9" t="str">
        <f>HYPERLINK("https://eping.wto.org/en/Search?viewData= G/TBT/N/UGA/2119"," G/TBT/N/UGA/2119")</f>
        <v xml:space="preserve"> G/TBT/N/UGA/2119</v>
      </c>
      <c r="E87" s="8" t="s">
        <v>467</v>
      </c>
      <c r="F87" s="8" t="s">
        <v>468</v>
      </c>
      <c r="G87" s="8" t="s">
        <v>469</v>
      </c>
      <c r="H87" s="8" t="s">
        <v>470</v>
      </c>
      <c r="I87" s="8" t="s">
        <v>227</v>
      </c>
      <c r="J87" s="8" t="s">
        <v>221</v>
      </c>
      <c r="K87" s="8" t="s">
        <v>87</v>
      </c>
      <c r="L87" s="6"/>
      <c r="M87" s="7">
        <v>45761</v>
      </c>
      <c r="N87" s="6" t="s">
        <v>25</v>
      </c>
      <c r="O87" s="8" t="s">
        <v>471</v>
      </c>
      <c r="P87" s="6" t="str">
        <f>HYPERLINK("https://docs.wto.org/imrd/directdoc.asp?DDFDocuments/t/G/TBTN25/UGA2119.DOCX", "https://docs.wto.org/imrd/directdoc.asp?DDFDocuments/t/G/TBTN25/UGA2119.DOCX")</f>
        <v>https://docs.wto.org/imrd/directdoc.asp?DDFDocuments/t/G/TBTN25/UGA2119.DOCX</v>
      </c>
      <c r="Q87" s="6" t="str">
        <f>HYPERLINK("https://docs.wto.org/imrd/directdoc.asp?DDFDocuments/u/G/TBTN25/UGA2119.DOCX", "https://docs.wto.org/imrd/directdoc.asp?DDFDocuments/u/G/TBTN25/UGA2119.DOCX")</f>
        <v>https://docs.wto.org/imrd/directdoc.asp?DDFDocuments/u/G/TBTN25/UGA2119.DOCX</v>
      </c>
      <c r="R87" s="6" t="str">
        <f>HYPERLINK("https://docs.wto.org/imrd/directdoc.asp?DDFDocuments/v/G/TBTN25/UGA2119.DOCX", "https://docs.wto.org/imrd/directdoc.asp?DDFDocuments/v/G/TBTN25/UGA2119.DOCX")</f>
        <v>https://docs.wto.org/imrd/directdoc.asp?DDFDocuments/v/G/TBTN25/UGA2119.DOCX</v>
      </c>
    </row>
    <row r="88" spans="1:18" ht="409.5" x14ac:dyDescent="0.25">
      <c r="A88" s="8" t="s">
        <v>448</v>
      </c>
      <c r="B88" s="6" t="s">
        <v>445</v>
      </c>
      <c r="C88" s="7">
        <v>45701</v>
      </c>
      <c r="D88" s="9" t="str">
        <f>HYPERLINK("https://eping.wto.org/en/Search?viewData= G/TBT/N/KOR/1264"," G/TBT/N/KOR/1264")</f>
        <v xml:space="preserve"> G/TBT/N/KOR/1264</v>
      </c>
      <c r="E88" s="8" t="s">
        <v>472</v>
      </c>
      <c r="F88" s="8" t="s">
        <v>473</v>
      </c>
      <c r="G88" s="8" t="s">
        <v>448</v>
      </c>
      <c r="H88" s="8" t="s">
        <v>32</v>
      </c>
      <c r="I88" s="8" t="s">
        <v>449</v>
      </c>
      <c r="J88" s="8" t="s">
        <v>450</v>
      </c>
      <c r="K88" s="8" t="s">
        <v>32</v>
      </c>
      <c r="L88" s="6"/>
      <c r="M88" s="7">
        <v>45761</v>
      </c>
      <c r="N88" s="6" t="s">
        <v>25</v>
      </c>
      <c r="O88" s="8" t="s">
        <v>474</v>
      </c>
      <c r="P88" s="6" t="str">
        <f>HYPERLINK("https://docs.wto.org/imrd/directdoc.asp?DDFDocuments/t/G/TBTN25/KOR1264.DOCX", "https://docs.wto.org/imrd/directdoc.asp?DDFDocuments/t/G/TBTN25/KOR1264.DOCX")</f>
        <v>https://docs.wto.org/imrd/directdoc.asp?DDFDocuments/t/G/TBTN25/KOR1264.DOCX</v>
      </c>
      <c r="Q88" s="6" t="str">
        <f>HYPERLINK("https://docs.wto.org/imrd/directdoc.asp?DDFDocuments/u/G/TBTN25/KOR1264.DOCX", "https://docs.wto.org/imrd/directdoc.asp?DDFDocuments/u/G/TBTN25/KOR1264.DOCX")</f>
        <v>https://docs.wto.org/imrd/directdoc.asp?DDFDocuments/u/G/TBTN25/KOR1264.DOCX</v>
      </c>
      <c r="R88" s="6" t="str">
        <f>HYPERLINK("https://docs.wto.org/imrd/directdoc.asp?DDFDocuments/v/G/TBTN25/KOR1264.DOCX", "https://docs.wto.org/imrd/directdoc.asp?DDFDocuments/v/G/TBTN25/KOR1264.DOCX")</f>
        <v>https://docs.wto.org/imrd/directdoc.asp?DDFDocuments/v/G/TBTN25/KOR1264.DOCX</v>
      </c>
    </row>
    <row r="89" spans="1:18" ht="45" x14ac:dyDescent="0.25">
      <c r="A89" s="8" t="s">
        <v>464</v>
      </c>
      <c r="B89" s="6" t="s">
        <v>215</v>
      </c>
      <c r="C89" s="7">
        <v>45701</v>
      </c>
      <c r="D89" s="9" t="str">
        <f>HYPERLINK("https://eping.wto.org/en/Search?viewData= G/TBT/N/UGA/2120"," G/TBT/N/UGA/2120")</f>
        <v xml:space="preserve"> G/TBT/N/UGA/2120</v>
      </c>
      <c r="E89" s="8" t="s">
        <v>475</v>
      </c>
      <c r="F89" s="8" t="s">
        <v>476</v>
      </c>
      <c r="G89" s="8" t="s">
        <v>464</v>
      </c>
      <c r="H89" s="8" t="s">
        <v>465</v>
      </c>
      <c r="I89" s="8" t="s">
        <v>227</v>
      </c>
      <c r="J89" s="8" t="s">
        <v>443</v>
      </c>
      <c r="K89" s="8" t="s">
        <v>87</v>
      </c>
      <c r="L89" s="6"/>
      <c r="M89" s="7">
        <v>45761</v>
      </c>
      <c r="N89" s="6" t="s">
        <v>25</v>
      </c>
      <c r="O89" s="8" t="s">
        <v>477</v>
      </c>
      <c r="P89" s="6" t="str">
        <f>HYPERLINK("https://docs.wto.org/imrd/directdoc.asp?DDFDocuments/t/G/TBTN25/UGA2120.DOCX", "https://docs.wto.org/imrd/directdoc.asp?DDFDocuments/t/G/TBTN25/UGA2120.DOCX")</f>
        <v>https://docs.wto.org/imrd/directdoc.asp?DDFDocuments/t/G/TBTN25/UGA2120.DOCX</v>
      </c>
      <c r="Q89" s="6" t="str">
        <f>HYPERLINK("https://docs.wto.org/imrd/directdoc.asp?DDFDocuments/u/G/TBTN25/UGA2120.DOCX", "https://docs.wto.org/imrd/directdoc.asp?DDFDocuments/u/G/TBTN25/UGA2120.DOCX")</f>
        <v>https://docs.wto.org/imrd/directdoc.asp?DDFDocuments/u/G/TBTN25/UGA2120.DOCX</v>
      </c>
      <c r="R89" s="6" t="str">
        <f>HYPERLINK("https://docs.wto.org/imrd/directdoc.asp?DDFDocuments/v/G/TBTN25/UGA2120.DOCX", "https://docs.wto.org/imrd/directdoc.asp?DDFDocuments/v/G/TBTN25/UGA2120.DOCX")</f>
        <v>https://docs.wto.org/imrd/directdoc.asp?DDFDocuments/v/G/TBTN25/UGA2120.DOCX</v>
      </c>
    </row>
    <row r="90" spans="1:18" ht="45" x14ac:dyDescent="0.25">
      <c r="A90" s="8" t="s">
        <v>464</v>
      </c>
      <c r="B90" s="6" t="s">
        <v>215</v>
      </c>
      <c r="C90" s="7">
        <v>45701</v>
      </c>
      <c r="D90" s="9" t="str">
        <f>HYPERLINK("https://eping.wto.org/en/Search?viewData= G/TBT/N/UGA/2124"," G/TBT/N/UGA/2124")</f>
        <v xml:space="preserve"> G/TBT/N/UGA/2124</v>
      </c>
      <c r="E90" s="8" t="s">
        <v>478</v>
      </c>
      <c r="F90" s="8" t="s">
        <v>479</v>
      </c>
      <c r="G90" s="8" t="s">
        <v>464</v>
      </c>
      <c r="H90" s="8" t="s">
        <v>465</v>
      </c>
      <c r="I90" s="8" t="s">
        <v>227</v>
      </c>
      <c r="J90" s="8" t="s">
        <v>443</v>
      </c>
      <c r="K90" s="8" t="s">
        <v>87</v>
      </c>
      <c r="L90" s="6"/>
      <c r="M90" s="7">
        <v>45761</v>
      </c>
      <c r="N90" s="6" t="s">
        <v>25</v>
      </c>
      <c r="O90" s="8" t="s">
        <v>480</v>
      </c>
      <c r="P90" s="6" t="str">
        <f>HYPERLINK("https://docs.wto.org/imrd/directdoc.asp?DDFDocuments/t/G/TBTN25/UGA2124.DOCX", "https://docs.wto.org/imrd/directdoc.asp?DDFDocuments/t/G/TBTN25/UGA2124.DOCX")</f>
        <v>https://docs.wto.org/imrd/directdoc.asp?DDFDocuments/t/G/TBTN25/UGA2124.DOCX</v>
      </c>
      <c r="Q90" s="6" t="str">
        <f>HYPERLINK("https://docs.wto.org/imrd/directdoc.asp?DDFDocuments/u/G/TBTN25/UGA2124.DOCX", "https://docs.wto.org/imrd/directdoc.asp?DDFDocuments/u/G/TBTN25/UGA2124.DOCX")</f>
        <v>https://docs.wto.org/imrd/directdoc.asp?DDFDocuments/u/G/TBTN25/UGA2124.DOCX</v>
      </c>
      <c r="R90" s="6" t="str">
        <f>HYPERLINK("https://docs.wto.org/imrd/directdoc.asp?DDFDocuments/v/G/TBTN25/UGA2124.DOCX", "https://docs.wto.org/imrd/directdoc.asp?DDFDocuments/v/G/TBTN25/UGA2124.DOCX")</f>
        <v>https://docs.wto.org/imrd/directdoc.asp?DDFDocuments/v/G/TBTN25/UGA2124.DOCX</v>
      </c>
    </row>
    <row r="91" spans="1:18" ht="45" x14ac:dyDescent="0.25">
      <c r="A91" s="8" t="s">
        <v>483</v>
      </c>
      <c r="B91" s="6" t="s">
        <v>215</v>
      </c>
      <c r="C91" s="7">
        <v>45701</v>
      </c>
      <c r="D91" s="9" t="str">
        <f>HYPERLINK("https://eping.wto.org/en/Search?viewData= G/TBT/N/UGA/2126"," G/TBT/N/UGA/2126")</f>
        <v xml:space="preserve"> G/TBT/N/UGA/2126</v>
      </c>
      <c r="E91" s="8" t="s">
        <v>481</v>
      </c>
      <c r="F91" s="8" t="s">
        <v>482</v>
      </c>
      <c r="G91" s="8" t="s">
        <v>483</v>
      </c>
      <c r="H91" s="8" t="s">
        <v>484</v>
      </c>
      <c r="I91" s="8" t="s">
        <v>485</v>
      </c>
      <c r="J91" s="8" t="s">
        <v>443</v>
      </c>
      <c r="K91" s="8" t="s">
        <v>87</v>
      </c>
      <c r="L91" s="6"/>
      <c r="M91" s="7">
        <v>45761</v>
      </c>
      <c r="N91" s="6" t="s">
        <v>25</v>
      </c>
      <c r="O91" s="8" t="s">
        <v>486</v>
      </c>
      <c r="P91" s="6" t="str">
        <f>HYPERLINK("https://docs.wto.org/imrd/directdoc.asp?DDFDocuments/t/G/TBTN25/UGA2126.DOCX", "https://docs.wto.org/imrd/directdoc.asp?DDFDocuments/t/G/TBTN25/UGA2126.DOCX")</f>
        <v>https://docs.wto.org/imrd/directdoc.asp?DDFDocuments/t/G/TBTN25/UGA2126.DOCX</v>
      </c>
      <c r="Q91" s="6" t="str">
        <f>HYPERLINK("https://docs.wto.org/imrd/directdoc.asp?DDFDocuments/u/G/TBTN25/UGA2126.DOCX", "https://docs.wto.org/imrd/directdoc.asp?DDFDocuments/u/G/TBTN25/UGA2126.DOCX")</f>
        <v>https://docs.wto.org/imrd/directdoc.asp?DDFDocuments/u/G/TBTN25/UGA2126.DOCX</v>
      </c>
      <c r="R91" s="6" t="str">
        <f>HYPERLINK("https://docs.wto.org/imrd/directdoc.asp?DDFDocuments/v/G/TBTN25/UGA2126.DOCX", "https://docs.wto.org/imrd/directdoc.asp?DDFDocuments/v/G/TBTN25/UGA2126.DOCX")</f>
        <v>https://docs.wto.org/imrd/directdoc.asp?DDFDocuments/v/G/TBTN25/UGA2126.DOCX</v>
      </c>
    </row>
    <row r="92" spans="1:18" ht="45" x14ac:dyDescent="0.25">
      <c r="A92" s="8" t="s">
        <v>489</v>
      </c>
      <c r="B92" s="6" t="s">
        <v>215</v>
      </c>
      <c r="C92" s="7">
        <v>45701</v>
      </c>
      <c r="D92" s="9" t="str">
        <f>HYPERLINK("https://eping.wto.org/en/Search?viewData= G/TBT/N/UGA/2122"," G/TBT/N/UGA/2122")</f>
        <v xml:space="preserve"> G/TBT/N/UGA/2122</v>
      </c>
      <c r="E92" s="8" t="s">
        <v>487</v>
      </c>
      <c r="F92" s="8" t="s">
        <v>488</v>
      </c>
      <c r="G92" s="8" t="s">
        <v>489</v>
      </c>
      <c r="H92" s="8" t="s">
        <v>490</v>
      </c>
      <c r="I92" s="8" t="s">
        <v>227</v>
      </c>
      <c r="J92" s="8" t="s">
        <v>443</v>
      </c>
      <c r="K92" s="8" t="s">
        <v>87</v>
      </c>
      <c r="L92" s="6"/>
      <c r="M92" s="7">
        <v>45761</v>
      </c>
      <c r="N92" s="6" t="s">
        <v>25</v>
      </c>
      <c r="O92" s="8" t="s">
        <v>491</v>
      </c>
      <c r="P92" s="6" t="str">
        <f>HYPERLINK("https://docs.wto.org/imrd/directdoc.asp?DDFDocuments/t/G/TBTN25/UGA2122.DOCX", "https://docs.wto.org/imrd/directdoc.asp?DDFDocuments/t/G/TBTN25/UGA2122.DOCX")</f>
        <v>https://docs.wto.org/imrd/directdoc.asp?DDFDocuments/t/G/TBTN25/UGA2122.DOCX</v>
      </c>
      <c r="Q92" s="6" t="str">
        <f>HYPERLINK("https://docs.wto.org/imrd/directdoc.asp?DDFDocuments/u/G/TBTN25/UGA2122.DOCX", "https://docs.wto.org/imrd/directdoc.asp?DDFDocuments/u/G/TBTN25/UGA2122.DOCX")</f>
        <v>https://docs.wto.org/imrd/directdoc.asp?DDFDocuments/u/G/TBTN25/UGA2122.DOCX</v>
      </c>
      <c r="R92" s="6" t="str">
        <f>HYPERLINK("https://docs.wto.org/imrd/directdoc.asp?DDFDocuments/v/G/TBTN25/UGA2122.DOCX", "https://docs.wto.org/imrd/directdoc.asp?DDFDocuments/v/G/TBTN25/UGA2122.DOCX")</f>
        <v>https://docs.wto.org/imrd/directdoc.asp?DDFDocuments/v/G/TBTN25/UGA2122.DOCX</v>
      </c>
    </row>
    <row r="93" spans="1:18" ht="210" x14ac:dyDescent="0.25">
      <c r="A93" s="8" t="s">
        <v>495</v>
      </c>
      <c r="B93" s="6" t="s">
        <v>492</v>
      </c>
      <c r="C93" s="7">
        <v>45700</v>
      </c>
      <c r="D93" s="9" t="str">
        <f>HYPERLINK("https://eping.wto.org/en/Search?viewData= G/TBT/N/USA/2187"," G/TBT/N/USA/2187")</f>
        <v xml:space="preserve"> G/TBT/N/USA/2187</v>
      </c>
      <c r="E93" s="8" t="s">
        <v>493</v>
      </c>
      <c r="F93" s="8" t="s">
        <v>494</v>
      </c>
      <c r="G93" s="8" t="s">
        <v>495</v>
      </c>
      <c r="H93" s="8" t="s">
        <v>32</v>
      </c>
      <c r="I93" s="8" t="s">
        <v>496</v>
      </c>
      <c r="J93" s="8" t="s">
        <v>497</v>
      </c>
      <c r="K93" s="8" t="s">
        <v>32</v>
      </c>
      <c r="L93" s="6"/>
      <c r="M93" s="7">
        <v>45758</v>
      </c>
      <c r="N93" s="6" t="s">
        <v>25</v>
      </c>
      <c r="O93" s="8" t="s">
        <v>498</v>
      </c>
      <c r="P93" s="6" t="str">
        <f>HYPERLINK("https://docs.wto.org/imrd/directdoc.asp?DDFDocuments/t/G/TBTN25/USA2187.DOCX", "https://docs.wto.org/imrd/directdoc.asp?DDFDocuments/t/G/TBTN25/USA2187.DOCX")</f>
        <v>https://docs.wto.org/imrd/directdoc.asp?DDFDocuments/t/G/TBTN25/USA2187.DOCX</v>
      </c>
      <c r="Q93" s="6" t="str">
        <f>HYPERLINK("https://docs.wto.org/imrd/directdoc.asp?DDFDocuments/u/G/TBTN25/USA2187.DOCX", "https://docs.wto.org/imrd/directdoc.asp?DDFDocuments/u/G/TBTN25/USA2187.DOCX")</f>
        <v>https://docs.wto.org/imrd/directdoc.asp?DDFDocuments/u/G/TBTN25/USA2187.DOCX</v>
      </c>
      <c r="R93" s="6" t="str">
        <f>HYPERLINK("https://docs.wto.org/imrd/directdoc.asp?DDFDocuments/v/G/TBTN25/USA2187.DOCX", "https://docs.wto.org/imrd/directdoc.asp?DDFDocuments/v/G/TBTN25/USA2187.DOCX")</f>
        <v>https://docs.wto.org/imrd/directdoc.asp?DDFDocuments/v/G/TBTN25/USA2187.DOCX</v>
      </c>
    </row>
    <row r="94" spans="1:18" ht="75" x14ac:dyDescent="0.25">
      <c r="A94" s="8" t="s">
        <v>501</v>
      </c>
      <c r="B94" s="6" t="s">
        <v>17</v>
      </c>
      <c r="C94" s="7">
        <v>45699</v>
      </c>
      <c r="D94" s="9" t="str">
        <f>HYPERLINK("https://eping.wto.org/en/Search?viewData= G/TBT/N/CHN/1968"," G/TBT/N/CHN/1968")</f>
        <v xml:space="preserve"> G/TBT/N/CHN/1968</v>
      </c>
      <c r="E94" s="8" t="s">
        <v>499</v>
      </c>
      <c r="F94" s="8" t="s">
        <v>500</v>
      </c>
      <c r="G94" s="8" t="s">
        <v>501</v>
      </c>
      <c r="H94" s="8" t="s">
        <v>285</v>
      </c>
      <c r="I94" s="8" t="s">
        <v>286</v>
      </c>
      <c r="J94" s="8" t="s">
        <v>358</v>
      </c>
      <c r="K94" s="8" t="s">
        <v>32</v>
      </c>
      <c r="L94" s="6"/>
      <c r="M94" s="7">
        <v>45759</v>
      </c>
      <c r="N94" s="6" t="s">
        <v>25</v>
      </c>
      <c r="O94" s="8" t="s">
        <v>502</v>
      </c>
      <c r="P94" s="6" t="str">
        <f>HYPERLINK("https://docs.wto.org/imrd/directdoc.asp?DDFDocuments/t/G/TBTN25/CHN1968.DOCX", "https://docs.wto.org/imrd/directdoc.asp?DDFDocuments/t/G/TBTN25/CHN1968.DOCX")</f>
        <v>https://docs.wto.org/imrd/directdoc.asp?DDFDocuments/t/G/TBTN25/CHN1968.DOCX</v>
      </c>
      <c r="Q94" s="6" t="str">
        <f>HYPERLINK("https://docs.wto.org/imrd/directdoc.asp?DDFDocuments/u/G/TBTN25/CHN1968.DOCX", "https://docs.wto.org/imrd/directdoc.asp?DDFDocuments/u/G/TBTN25/CHN1968.DOCX")</f>
        <v>https://docs.wto.org/imrd/directdoc.asp?DDFDocuments/u/G/TBTN25/CHN1968.DOCX</v>
      </c>
      <c r="R94" s="6" t="str">
        <f>HYPERLINK("https://docs.wto.org/imrd/directdoc.asp?DDFDocuments/v/G/TBTN25/CHN1968.DOCX", "https://docs.wto.org/imrd/directdoc.asp?DDFDocuments/v/G/TBTN25/CHN1968.DOCX")</f>
        <v>https://docs.wto.org/imrd/directdoc.asp?DDFDocuments/v/G/TBTN25/CHN1968.DOCX</v>
      </c>
    </row>
    <row r="95" spans="1:18" ht="45" x14ac:dyDescent="0.25">
      <c r="A95" s="8" t="s">
        <v>505</v>
      </c>
      <c r="B95" s="6" t="s">
        <v>17</v>
      </c>
      <c r="C95" s="7">
        <v>45699</v>
      </c>
      <c r="D95" s="9" t="str">
        <f>HYPERLINK("https://eping.wto.org/en/Search?viewData= G/TBT/N/CHN/1971"," G/TBT/N/CHN/1971")</f>
        <v xml:space="preserve"> G/TBT/N/CHN/1971</v>
      </c>
      <c r="E95" s="8" t="s">
        <v>503</v>
      </c>
      <c r="F95" s="8" t="s">
        <v>504</v>
      </c>
      <c r="G95" s="8" t="s">
        <v>505</v>
      </c>
      <c r="H95" s="8" t="s">
        <v>285</v>
      </c>
      <c r="I95" s="8" t="s">
        <v>286</v>
      </c>
      <c r="J95" s="8" t="s">
        <v>358</v>
      </c>
      <c r="K95" s="8" t="s">
        <v>32</v>
      </c>
      <c r="L95" s="6"/>
      <c r="M95" s="7">
        <v>45759</v>
      </c>
      <c r="N95" s="6" t="s">
        <v>25</v>
      </c>
      <c r="O95" s="8" t="s">
        <v>506</v>
      </c>
      <c r="P95" s="6" t="str">
        <f>HYPERLINK("https://docs.wto.org/imrd/directdoc.asp?DDFDocuments/t/G/TBTN25/CHN1971.DOCX", "https://docs.wto.org/imrd/directdoc.asp?DDFDocuments/t/G/TBTN25/CHN1971.DOCX")</f>
        <v>https://docs.wto.org/imrd/directdoc.asp?DDFDocuments/t/G/TBTN25/CHN1971.DOCX</v>
      </c>
      <c r="Q95" s="6" t="str">
        <f>HYPERLINK("https://docs.wto.org/imrd/directdoc.asp?DDFDocuments/u/G/TBTN25/CHN1971.DOCX", "https://docs.wto.org/imrd/directdoc.asp?DDFDocuments/u/G/TBTN25/CHN1971.DOCX")</f>
        <v>https://docs.wto.org/imrd/directdoc.asp?DDFDocuments/u/G/TBTN25/CHN1971.DOCX</v>
      </c>
      <c r="R95" s="6" t="str">
        <f>HYPERLINK("https://docs.wto.org/imrd/directdoc.asp?DDFDocuments/v/G/TBTN25/CHN1971.DOCX", "https://docs.wto.org/imrd/directdoc.asp?DDFDocuments/v/G/TBTN25/CHN1971.DOCX")</f>
        <v>https://docs.wto.org/imrd/directdoc.asp?DDFDocuments/v/G/TBTN25/CHN1971.DOCX</v>
      </c>
    </row>
    <row r="96" spans="1:18" ht="30" x14ac:dyDescent="0.25">
      <c r="A96" s="8" t="s">
        <v>509</v>
      </c>
      <c r="B96" s="6" t="s">
        <v>308</v>
      </c>
      <c r="C96" s="7">
        <v>45699</v>
      </c>
      <c r="D96" s="9" t="str">
        <f>HYPERLINK("https://eping.wto.org/en/Search?viewData= G/TBT/N/KEN/1769"," G/TBT/N/KEN/1769")</f>
        <v xml:space="preserve"> G/TBT/N/KEN/1769</v>
      </c>
      <c r="E96" s="8" t="s">
        <v>507</v>
      </c>
      <c r="F96" s="8" t="s">
        <v>508</v>
      </c>
      <c r="G96" s="8" t="s">
        <v>509</v>
      </c>
      <c r="H96" s="8" t="s">
        <v>510</v>
      </c>
      <c r="I96" s="8" t="s">
        <v>213</v>
      </c>
      <c r="J96" s="8" t="s">
        <v>511</v>
      </c>
      <c r="K96" s="8" t="s">
        <v>87</v>
      </c>
      <c r="L96" s="6"/>
      <c r="M96" s="7">
        <v>45759</v>
      </c>
      <c r="N96" s="6" t="s">
        <v>25</v>
      </c>
      <c r="O96" s="8" t="s">
        <v>512</v>
      </c>
      <c r="P96" s="6" t="str">
        <f>HYPERLINK("https://docs.wto.org/imrd/directdoc.asp?DDFDocuments/t/G/TBTN25/KEN1769.DOCX", "https://docs.wto.org/imrd/directdoc.asp?DDFDocuments/t/G/TBTN25/KEN1769.DOCX")</f>
        <v>https://docs.wto.org/imrd/directdoc.asp?DDFDocuments/t/G/TBTN25/KEN1769.DOCX</v>
      </c>
      <c r="Q96" s="6" t="str">
        <f>HYPERLINK("https://docs.wto.org/imrd/directdoc.asp?DDFDocuments/u/G/TBTN25/KEN1769.DOCX", "https://docs.wto.org/imrd/directdoc.asp?DDFDocuments/u/G/TBTN25/KEN1769.DOCX")</f>
        <v>https://docs.wto.org/imrd/directdoc.asp?DDFDocuments/u/G/TBTN25/KEN1769.DOCX</v>
      </c>
      <c r="R96" s="6" t="str">
        <f>HYPERLINK("https://docs.wto.org/imrd/directdoc.asp?DDFDocuments/v/G/TBTN25/KEN1769.DOCX", "https://docs.wto.org/imrd/directdoc.asp?DDFDocuments/v/G/TBTN25/KEN1769.DOCX")</f>
        <v>https://docs.wto.org/imrd/directdoc.asp?DDFDocuments/v/G/TBTN25/KEN1769.DOCX</v>
      </c>
    </row>
    <row r="97" spans="1:18" ht="45" x14ac:dyDescent="0.25">
      <c r="A97" s="8" t="s">
        <v>515</v>
      </c>
      <c r="B97" s="6" t="s">
        <v>17</v>
      </c>
      <c r="C97" s="7">
        <v>45699</v>
      </c>
      <c r="D97" s="9" t="str">
        <f>HYPERLINK("https://eping.wto.org/en/Search?viewData= G/TBT/N/CHN/1967"," G/TBT/N/CHN/1967")</f>
        <v xml:space="preserve"> G/TBT/N/CHN/1967</v>
      </c>
      <c r="E97" s="8" t="s">
        <v>513</v>
      </c>
      <c r="F97" s="8" t="s">
        <v>514</v>
      </c>
      <c r="G97" s="8" t="s">
        <v>515</v>
      </c>
      <c r="H97" s="8" t="s">
        <v>516</v>
      </c>
      <c r="I97" s="8" t="s">
        <v>286</v>
      </c>
      <c r="J97" s="8" t="s">
        <v>358</v>
      </c>
      <c r="K97" s="8" t="s">
        <v>32</v>
      </c>
      <c r="L97" s="6"/>
      <c r="M97" s="7">
        <v>45759</v>
      </c>
      <c r="N97" s="6" t="s">
        <v>25</v>
      </c>
      <c r="O97" s="8" t="s">
        <v>517</v>
      </c>
      <c r="P97" s="6" t="str">
        <f>HYPERLINK("https://docs.wto.org/imrd/directdoc.asp?DDFDocuments/t/G/TBTN25/CHN1967.DOCX", "https://docs.wto.org/imrd/directdoc.asp?DDFDocuments/t/G/TBTN25/CHN1967.DOCX")</f>
        <v>https://docs.wto.org/imrd/directdoc.asp?DDFDocuments/t/G/TBTN25/CHN1967.DOCX</v>
      </c>
      <c r="Q97" s="6" t="str">
        <f>HYPERLINK("https://docs.wto.org/imrd/directdoc.asp?DDFDocuments/u/G/TBTN25/CHN1967.DOCX", "https://docs.wto.org/imrd/directdoc.asp?DDFDocuments/u/G/TBTN25/CHN1967.DOCX")</f>
        <v>https://docs.wto.org/imrd/directdoc.asp?DDFDocuments/u/G/TBTN25/CHN1967.DOCX</v>
      </c>
      <c r="R97" s="6" t="str">
        <f>HYPERLINK("https://docs.wto.org/imrd/directdoc.asp?DDFDocuments/v/G/TBTN25/CHN1967.DOCX", "https://docs.wto.org/imrd/directdoc.asp?DDFDocuments/v/G/TBTN25/CHN1967.DOCX")</f>
        <v>https://docs.wto.org/imrd/directdoc.asp?DDFDocuments/v/G/TBTN25/CHN1967.DOCX</v>
      </c>
    </row>
    <row r="98" spans="1:18" ht="60" x14ac:dyDescent="0.25">
      <c r="A98" s="8" t="s">
        <v>520</v>
      </c>
      <c r="B98" s="6" t="s">
        <v>17</v>
      </c>
      <c r="C98" s="7">
        <v>45699</v>
      </c>
      <c r="D98" s="9" t="str">
        <f>HYPERLINK("https://eping.wto.org/en/Search?viewData= G/TBT/N/CHN/1970"," G/TBT/N/CHN/1970")</f>
        <v xml:space="preserve"> G/TBT/N/CHN/1970</v>
      </c>
      <c r="E98" s="8" t="s">
        <v>518</v>
      </c>
      <c r="F98" s="8" t="s">
        <v>519</v>
      </c>
      <c r="G98" s="8" t="s">
        <v>520</v>
      </c>
      <c r="H98" s="8" t="s">
        <v>521</v>
      </c>
      <c r="I98" s="8" t="s">
        <v>286</v>
      </c>
      <c r="J98" s="8" t="s">
        <v>358</v>
      </c>
      <c r="K98" s="8" t="s">
        <v>32</v>
      </c>
      <c r="L98" s="6"/>
      <c r="M98" s="7">
        <v>45759</v>
      </c>
      <c r="N98" s="6" t="s">
        <v>25</v>
      </c>
      <c r="O98" s="8" t="s">
        <v>522</v>
      </c>
      <c r="P98" s="6" t="str">
        <f>HYPERLINK("https://docs.wto.org/imrd/directdoc.asp?DDFDocuments/t/G/TBTN25/CHN1970.DOCX", "https://docs.wto.org/imrd/directdoc.asp?DDFDocuments/t/G/TBTN25/CHN1970.DOCX")</f>
        <v>https://docs.wto.org/imrd/directdoc.asp?DDFDocuments/t/G/TBTN25/CHN1970.DOCX</v>
      </c>
      <c r="Q98" s="6" t="str">
        <f>HYPERLINK("https://docs.wto.org/imrd/directdoc.asp?DDFDocuments/u/G/TBTN25/CHN1970.DOCX", "https://docs.wto.org/imrd/directdoc.asp?DDFDocuments/u/G/TBTN25/CHN1970.DOCX")</f>
        <v>https://docs.wto.org/imrd/directdoc.asp?DDFDocuments/u/G/TBTN25/CHN1970.DOCX</v>
      </c>
      <c r="R98" s="6" t="str">
        <f>HYPERLINK("https://docs.wto.org/imrd/directdoc.asp?DDFDocuments/v/G/TBTN25/CHN1970.DOCX", "https://docs.wto.org/imrd/directdoc.asp?DDFDocuments/v/G/TBTN25/CHN1970.DOCX")</f>
        <v>https://docs.wto.org/imrd/directdoc.asp?DDFDocuments/v/G/TBTN25/CHN1970.DOCX</v>
      </c>
    </row>
    <row r="99" spans="1:18" ht="75" x14ac:dyDescent="0.25">
      <c r="A99" s="8" t="s">
        <v>525</v>
      </c>
      <c r="B99" s="6" t="s">
        <v>17</v>
      </c>
      <c r="C99" s="7">
        <v>45699</v>
      </c>
      <c r="D99" s="9" t="str">
        <f>HYPERLINK("https://eping.wto.org/en/Search?viewData= G/TBT/N/CHN/1974"," G/TBT/N/CHN/1974")</f>
        <v xml:space="preserve"> G/TBT/N/CHN/1974</v>
      </c>
      <c r="E99" s="8" t="s">
        <v>523</v>
      </c>
      <c r="F99" s="8" t="s">
        <v>524</v>
      </c>
      <c r="G99" s="8" t="s">
        <v>525</v>
      </c>
      <c r="H99" s="8" t="s">
        <v>526</v>
      </c>
      <c r="I99" s="8" t="s">
        <v>364</v>
      </c>
      <c r="J99" s="8" t="s">
        <v>527</v>
      </c>
      <c r="K99" s="8" t="s">
        <v>32</v>
      </c>
      <c r="L99" s="6"/>
      <c r="M99" s="7">
        <v>45759</v>
      </c>
      <c r="N99" s="6" t="s">
        <v>25</v>
      </c>
      <c r="O99" s="8" t="s">
        <v>528</v>
      </c>
      <c r="P99" s="6" t="str">
        <f>HYPERLINK("https://docs.wto.org/imrd/directdoc.asp?DDFDocuments/t/G/TBTN25/CHN1974.DOCX", "https://docs.wto.org/imrd/directdoc.asp?DDFDocuments/t/G/TBTN25/CHN1974.DOCX")</f>
        <v>https://docs.wto.org/imrd/directdoc.asp?DDFDocuments/t/G/TBTN25/CHN1974.DOCX</v>
      </c>
      <c r="Q99" s="6" t="str">
        <f>HYPERLINK("https://docs.wto.org/imrd/directdoc.asp?DDFDocuments/u/G/TBTN25/CHN1974.DOCX", "https://docs.wto.org/imrd/directdoc.asp?DDFDocuments/u/G/TBTN25/CHN1974.DOCX")</f>
        <v>https://docs.wto.org/imrd/directdoc.asp?DDFDocuments/u/G/TBTN25/CHN1974.DOCX</v>
      </c>
      <c r="R99" s="6" t="str">
        <f>HYPERLINK("https://docs.wto.org/imrd/directdoc.asp?DDFDocuments/v/G/TBTN25/CHN1974.DOCX", "https://docs.wto.org/imrd/directdoc.asp?DDFDocuments/v/G/TBTN25/CHN1974.DOCX")</f>
        <v>https://docs.wto.org/imrd/directdoc.asp?DDFDocuments/v/G/TBTN25/CHN1974.DOCX</v>
      </c>
    </row>
    <row r="100" spans="1:18" ht="60" x14ac:dyDescent="0.25">
      <c r="A100" s="8" t="s">
        <v>531</v>
      </c>
      <c r="B100" s="6" t="s">
        <v>17</v>
      </c>
      <c r="C100" s="7">
        <v>45699</v>
      </c>
      <c r="D100" s="9" t="str">
        <f>HYPERLINK("https://eping.wto.org/en/Search?viewData= G/TBT/N/CHN/1975"," G/TBT/N/CHN/1975")</f>
        <v xml:space="preserve"> G/TBT/N/CHN/1975</v>
      </c>
      <c r="E100" s="8" t="s">
        <v>529</v>
      </c>
      <c r="F100" s="8" t="s">
        <v>530</v>
      </c>
      <c r="G100" s="8" t="s">
        <v>531</v>
      </c>
      <c r="H100" s="8" t="s">
        <v>532</v>
      </c>
      <c r="I100" s="8" t="s">
        <v>533</v>
      </c>
      <c r="J100" s="8" t="s">
        <v>460</v>
      </c>
      <c r="K100" s="8" t="s">
        <v>32</v>
      </c>
      <c r="L100" s="6"/>
      <c r="M100" s="7">
        <v>45759</v>
      </c>
      <c r="N100" s="6" t="s">
        <v>25</v>
      </c>
      <c r="O100" s="8" t="s">
        <v>534</v>
      </c>
      <c r="P100" s="6" t="str">
        <f>HYPERLINK("https://docs.wto.org/imrd/directdoc.asp?DDFDocuments/t/G/TBTN25/CHN1975.DOCX", "https://docs.wto.org/imrd/directdoc.asp?DDFDocuments/t/G/TBTN25/CHN1975.DOCX")</f>
        <v>https://docs.wto.org/imrd/directdoc.asp?DDFDocuments/t/G/TBTN25/CHN1975.DOCX</v>
      </c>
      <c r="Q100" s="6" t="str">
        <f>HYPERLINK("https://docs.wto.org/imrd/directdoc.asp?DDFDocuments/u/G/TBTN25/CHN1975.DOCX", "https://docs.wto.org/imrd/directdoc.asp?DDFDocuments/u/G/TBTN25/CHN1975.DOCX")</f>
        <v>https://docs.wto.org/imrd/directdoc.asp?DDFDocuments/u/G/TBTN25/CHN1975.DOCX</v>
      </c>
      <c r="R100" s="6" t="str">
        <f>HYPERLINK("https://docs.wto.org/imrd/directdoc.asp?DDFDocuments/v/G/TBTN25/CHN1975.DOCX", "https://docs.wto.org/imrd/directdoc.asp?DDFDocuments/v/G/TBTN25/CHN1975.DOCX")</f>
        <v>https://docs.wto.org/imrd/directdoc.asp?DDFDocuments/v/G/TBTN25/CHN1975.DOCX</v>
      </c>
    </row>
    <row r="101" spans="1:18" ht="90" x14ac:dyDescent="0.25">
      <c r="A101" s="8" t="s">
        <v>537</v>
      </c>
      <c r="B101" s="6" t="s">
        <v>17</v>
      </c>
      <c r="C101" s="7">
        <v>45699</v>
      </c>
      <c r="D101" s="9" t="str">
        <f>HYPERLINK("https://eping.wto.org/en/Search?viewData= G/TBT/N/CHN/1969"," G/TBT/N/CHN/1969")</f>
        <v xml:space="preserve"> G/TBT/N/CHN/1969</v>
      </c>
      <c r="E101" s="8" t="s">
        <v>535</v>
      </c>
      <c r="F101" s="8" t="s">
        <v>536</v>
      </c>
      <c r="G101" s="8" t="s">
        <v>537</v>
      </c>
      <c r="H101" s="8" t="s">
        <v>538</v>
      </c>
      <c r="I101" s="8" t="s">
        <v>286</v>
      </c>
      <c r="J101" s="8" t="s">
        <v>358</v>
      </c>
      <c r="K101" s="8" t="s">
        <v>32</v>
      </c>
      <c r="L101" s="6"/>
      <c r="M101" s="7">
        <v>45759</v>
      </c>
      <c r="N101" s="6" t="s">
        <v>25</v>
      </c>
      <c r="O101" s="8" t="s">
        <v>539</v>
      </c>
      <c r="P101" s="6" t="str">
        <f>HYPERLINK("https://docs.wto.org/imrd/directdoc.asp?DDFDocuments/t/G/TBTN25/CHN1969.DOCX", "https://docs.wto.org/imrd/directdoc.asp?DDFDocuments/t/G/TBTN25/CHN1969.DOCX")</f>
        <v>https://docs.wto.org/imrd/directdoc.asp?DDFDocuments/t/G/TBTN25/CHN1969.DOCX</v>
      </c>
      <c r="Q101" s="6" t="str">
        <f>HYPERLINK("https://docs.wto.org/imrd/directdoc.asp?DDFDocuments/u/G/TBTN25/CHN1969.DOCX", "https://docs.wto.org/imrd/directdoc.asp?DDFDocuments/u/G/TBTN25/CHN1969.DOCX")</f>
        <v>https://docs.wto.org/imrd/directdoc.asp?DDFDocuments/u/G/TBTN25/CHN1969.DOCX</v>
      </c>
      <c r="R101" s="6" t="str">
        <f>HYPERLINK("https://docs.wto.org/imrd/directdoc.asp?DDFDocuments/v/G/TBTN25/CHN1969.DOCX", "https://docs.wto.org/imrd/directdoc.asp?DDFDocuments/v/G/TBTN25/CHN1969.DOCX")</f>
        <v>https://docs.wto.org/imrd/directdoc.asp?DDFDocuments/v/G/TBTN25/CHN1969.DOCX</v>
      </c>
    </row>
    <row r="102" spans="1:18" ht="60" x14ac:dyDescent="0.25">
      <c r="A102" s="8" t="s">
        <v>542</v>
      </c>
      <c r="B102" s="6" t="s">
        <v>17</v>
      </c>
      <c r="C102" s="7">
        <v>45699</v>
      </c>
      <c r="D102" s="9" t="str">
        <f>HYPERLINK("https://eping.wto.org/en/Search?viewData= G/TBT/N/CHN/1973"," G/TBT/N/CHN/1973")</f>
        <v xml:space="preserve"> G/TBT/N/CHN/1973</v>
      </c>
      <c r="E102" s="8" t="s">
        <v>540</v>
      </c>
      <c r="F102" s="8" t="s">
        <v>541</v>
      </c>
      <c r="G102" s="8" t="s">
        <v>542</v>
      </c>
      <c r="H102" s="8" t="s">
        <v>285</v>
      </c>
      <c r="I102" s="8" t="s">
        <v>286</v>
      </c>
      <c r="J102" s="8" t="s">
        <v>358</v>
      </c>
      <c r="K102" s="8" t="s">
        <v>32</v>
      </c>
      <c r="L102" s="6"/>
      <c r="M102" s="7">
        <v>45759</v>
      </c>
      <c r="N102" s="6" t="s">
        <v>25</v>
      </c>
      <c r="O102" s="8" t="s">
        <v>543</v>
      </c>
      <c r="P102" s="6" t="str">
        <f>HYPERLINK("https://docs.wto.org/imrd/directdoc.asp?DDFDocuments/t/G/TBTN25/CHN1973.DOCX", "https://docs.wto.org/imrd/directdoc.asp?DDFDocuments/t/G/TBTN25/CHN1973.DOCX")</f>
        <v>https://docs.wto.org/imrd/directdoc.asp?DDFDocuments/t/G/TBTN25/CHN1973.DOCX</v>
      </c>
      <c r="Q102" s="6" t="str">
        <f>HYPERLINK("https://docs.wto.org/imrd/directdoc.asp?DDFDocuments/u/G/TBTN25/CHN1973.DOCX", "https://docs.wto.org/imrd/directdoc.asp?DDFDocuments/u/G/TBTN25/CHN1973.DOCX")</f>
        <v>https://docs.wto.org/imrd/directdoc.asp?DDFDocuments/u/G/TBTN25/CHN1973.DOCX</v>
      </c>
      <c r="R102" s="6" t="str">
        <f>HYPERLINK("https://docs.wto.org/imrd/directdoc.asp?DDFDocuments/v/G/TBTN25/CHN1973.DOCX", "https://docs.wto.org/imrd/directdoc.asp?DDFDocuments/v/G/TBTN25/CHN1973.DOCX")</f>
        <v>https://docs.wto.org/imrd/directdoc.asp?DDFDocuments/v/G/TBTN25/CHN1973.DOCX</v>
      </c>
    </row>
    <row r="103" spans="1:18" ht="75" x14ac:dyDescent="0.25">
      <c r="A103" s="8" t="s">
        <v>546</v>
      </c>
      <c r="B103" s="6" t="s">
        <v>17</v>
      </c>
      <c r="C103" s="7">
        <v>45699</v>
      </c>
      <c r="D103" s="9" t="str">
        <f>HYPERLINK("https://eping.wto.org/en/Search?viewData= G/TBT/N/CHN/1965"," G/TBT/N/CHN/1965")</f>
        <v xml:space="preserve"> G/TBT/N/CHN/1965</v>
      </c>
      <c r="E103" s="8" t="s">
        <v>544</v>
      </c>
      <c r="F103" s="8" t="s">
        <v>545</v>
      </c>
      <c r="G103" s="8" t="s">
        <v>546</v>
      </c>
      <c r="H103" s="8" t="s">
        <v>547</v>
      </c>
      <c r="I103" s="8" t="s">
        <v>286</v>
      </c>
      <c r="J103" s="8" t="s">
        <v>358</v>
      </c>
      <c r="K103" s="8" t="s">
        <v>32</v>
      </c>
      <c r="L103" s="6"/>
      <c r="M103" s="7">
        <v>45759</v>
      </c>
      <c r="N103" s="6" t="s">
        <v>25</v>
      </c>
      <c r="O103" s="8" t="s">
        <v>548</v>
      </c>
      <c r="P103" s="6" t="str">
        <f>HYPERLINK("https://docs.wto.org/imrd/directdoc.asp?DDFDocuments/t/G/TBTN25/CHN1965.DOCX", "https://docs.wto.org/imrd/directdoc.asp?DDFDocuments/t/G/TBTN25/CHN1965.DOCX")</f>
        <v>https://docs.wto.org/imrd/directdoc.asp?DDFDocuments/t/G/TBTN25/CHN1965.DOCX</v>
      </c>
      <c r="Q103" s="6" t="str">
        <f>HYPERLINK("https://docs.wto.org/imrd/directdoc.asp?DDFDocuments/u/G/TBTN25/CHN1965.DOCX", "https://docs.wto.org/imrd/directdoc.asp?DDFDocuments/u/G/TBTN25/CHN1965.DOCX")</f>
        <v>https://docs.wto.org/imrd/directdoc.asp?DDFDocuments/u/G/TBTN25/CHN1965.DOCX</v>
      </c>
      <c r="R103" s="6" t="str">
        <f>HYPERLINK("https://docs.wto.org/imrd/directdoc.asp?DDFDocuments/v/G/TBTN25/CHN1965.DOCX", "https://docs.wto.org/imrd/directdoc.asp?DDFDocuments/v/G/TBTN25/CHN1965.DOCX")</f>
        <v>https://docs.wto.org/imrd/directdoc.asp?DDFDocuments/v/G/TBTN25/CHN1965.DOCX</v>
      </c>
    </row>
    <row r="104" spans="1:18" ht="75" x14ac:dyDescent="0.25">
      <c r="A104" s="8" t="s">
        <v>551</v>
      </c>
      <c r="B104" s="6" t="s">
        <v>17</v>
      </c>
      <c r="C104" s="7">
        <v>45699</v>
      </c>
      <c r="D104" s="9" t="str">
        <f>HYPERLINK("https://eping.wto.org/en/Search?viewData= G/TBT/N/CHN/1966"," G/TBT/N/CHN/1966")</f>
        <v xml:space="preserve"> G/TBT/N/CHN/1966</v>
      </c>
      <c r="E104" s="8" t="s">
        <v>549</v>
      </c>
      <c r="F104" s="8" t="s">
        <v>550</v>
      </c>
      <c r="G104" s="8" t="s">
        <v>551</v>
      </c>
      <c r="H104" s="8" t="s">
        <v>552</v>
      </c>
      <c r="I104" s="8" t="s">
        <v>286</v>
      </c>
      <c r="J104" s="8" t="s">
        <v>358</v>
      </c>
      <c r="K104" s="8" t="s">
        <v>32</v>
      </c>
      <c r="L104" s="6"/>
      <c r="M104" s="7">
        <v>45759</v>
      </c>
      <c r="N104" s="6" t="s">
        <v>25</v>
      </c>
      <c r="O104" s="8" t="s">
        <v>553</v>
      </c>
      <c r="P104" s="6" t="str">
        <f>HYPERLINK("https://docs.wto.org/imrd/directdoc.asp?DDFDocuments/t/G/TBTN25/CHN1966.DOCX", "https://docs.wto.org/imrd/directdoc.asp?DDFDocuments/t/G/TBTN25/CHN1966.DOCX")</f>
        <v>https://docs.wto.org/imrd/directdoc.asp?DDFDocuments/t/G/TBTN25/CHN1966.DOCX</v>
      </c>
      <c r="Q104" s="6" t="str">
        <f>HYPERLINK("https://docs.wto.org/imrd/directdoc.asp?DDFDocuments/u/G/TBTN25/CHN1966.DOCX", "https://docs.wto.org/imrd/directdoc.asp?DDFDocuments/u/G/TBTN25/CHN1966.DOCX")</f>
        <v>https://docs.wto.org/imrd/directdoc.asp?DDFDocuments/u/G/TBTN25/CHN1966.DOCX</v>
      </c>
      <c r="R104" s="6" t="str">
        <f>HYPERLINK("https://docs.wto.org/imrd/directdoc.asp?DDFDocuments/v/G/TBTN25/CHN1966.DOCX", "https://docs.wto.org/imrd/directdoc.asp?DDFDocuments/v/G/TBTN25/CHN1966.DOCX")</f>
        <v>https://docs.wto.org/imrd/directdoc.asp?DDFDocuments/v/G/TBTN25/CHN1966.DOCX</v>
      </c>
    </row>
    <row r="105" spans="1:18" ht="75" x14ac:dyDescent="0.25">
      <c r="A105" s="8" t="s">
        <v>556</v>
      </c>
      <c r="B105" s="6" t="s">
        <v>17</v>
      </c>
      <c r="C105" s="7">
        <v>45699</v>
      </c>
      <c r="D105" s="9" t="str">
        <f>HYPERLINK("https://eping.wto.org/en/Search?viewData= G/TBT/N/CHN/1976"," G/TBT/N/CHN/1976")</f>
        <v xml:space="preserve"> G/TBT/N/CHN/1976</v>
      </c>
      <c r="E105" s="8" t="s">
        <v>554</v>
      </c>
      <c r="F105" s="8" t="s">
        <v>555</v>
      </c>
      <c r="G105" s="8" t="s">
        <v>556</v>
      </c>
      <c r="H105" s="8" t="s">
        <v>557</v>
      </c>
      <c r="I105" s="8" t="s">
        <v>558</v>
      </c>
      <c r="J105" s="8" t="s">
        <v>46</v>
      </c>
      <c r="K105" s="8" t="s">
        <v>32</v>
      </c>
      <c r="L105" s="6"/>
      <c r="M105" s="7">
        <v>45759</v>
      </c>
      <c r="N105" s="6" t="s">
        <v>25</v>
      </c>
      <c r="O105" s="8" t="s">
        <v>559</v>
      </c>
      <c r="P105" s="6" t="str">
        <f>HYPERLINK("https://docs.wto.org/imrd/directdoc.asp?DDFDocuments/t/G/TBTN25/CHN1976.DOCX", "https://docs.wto.org/imrd/directdoc.asp?DDFDocuments/t/G/TBTN25/CHN1976.DOCX")</f>
        <v>https://docs.wto.org/imrd/directdoc.asp?DDFDocuments/t/G/TBTN25/CHN1976.DOCX</v>
      </c>
      <c r="Q105" s="6" t="str">
        <f>HYPERLINK("https://docs.wto.org/imrd/directdoc.asp?DDFDocuments/u/G/TBTN25/CHN1976.DOCX", "https://docs.wto.org/imrd/directdoc.asp?DDFDocuments/u/G/TBTN25/CHN1976.DOCX")</f>
        <v>https://docs.wto.org/imrd/directdoc.asp?DDFDocuments/u/G/TBTN25/CHN1976.DOCX</v>
      </c>
      <c r="R105" s="6" t="str">
        <f>HYPERLINK("https://docs.wto.org/imrd/directdoc.asp?DDFDocuments/v/G/TBTN25/CHN1976.DOCX", "https://docs.wto.org/imrd/directdoc.asp?DDFDocuments/v/G/TBTN25/CHN1976.DOCX")</f>
        <v>https://docs.wto.org/imrd/directdoc.asp?DDFDocuments/v/G/TBTN25/CHN1976.DOCX</v>
      </c>
    </row>
    <row r="106" spans="1:18" ht="75" x14ac:dyDescent="0.25">
      <c r="A106" s="8" t="s">
        <v>562</v>
      </c>
      <c r="B106" s="6" t="s">
        <v>34</v>
      </c>
      <c r="C106" s="7">
        <v>45699</v>
      </c>
      <c r="D106" s="9" t="str">
        <f>HYPERLINK("https://eping.wto.org/en/Search?viewData= G/TBT/N/CHL/712"," G/TBT/N/CHL/712")</f>
        <v xml:space="preserve"> G/TBT/N/CHL/712</v>
      </c>
      <c r="E106" s="8" t="s">
        <v>560</v>
      </c>
      <c r="F106" s="8" t="s">
        <v>561</v>
      </c>
      <c r="G106" s="8" t="s">
        <v>562</v>
      </c>
      <c r="H106" s="8" t="s">
        <v>32</v>
      </c>
      <c r="I106" s="8" t="s">
        <v>563</v>
      </c>
      <c r="J106" s="8" t="s">
        <v>564</v>
      </c>
      <c r="K106" s="8" t="s">
        <v>565</v>
      </c>
      <c r="L106" s="6"/>
      <c r="M106" s="7">
        <v>45719</v>
      </c>
      <c r="N106" s="6" t="s">
        <v>25</v>
      </c>
      <c r="O106" s="8" t="s">
        <v>566</v>
      </c>
      <c r="P106" s="6" t="str">
        <f>HYPERLINK("https://docs.wto.org/imrd/directdoc.asp?DDFDocuments/t/G/TBTN25/CHL712.DOCX", "https://docs.wto.org/imrd/directdoc.asp?DDFDocuments/t/G/TBTN25/CHL712.DOCX")</f>
        <v>https://docs.wto.org/imrd/directdoc.asp?DDFDocuments/t/G/TBTN25/CHL712.DOCX</v>
      </c>
      <c r="Q106" s="6" t="str">
        <f>HYPERLINK("https://docs.wto.org/imrd/directdoc.asp?DDFDocuments/u/G/TBTN25/CHL712.DOCX", "https://docs.wto.org/imrd/directdoc.asp?DDFDocuments/u/G/TBTN25/CHL712.DOCX")</f>
        <v>https://docs.wto.org/imrd/directdoc.asp?DDFDocuments/u/G/TBTN25/CHL712.DOCX</v>
      </c>
      <c r="R106" s="6" t="str">
        <f>HYPERLINK("https://docs.wto.org/imrd/directdoc.asp?DDFDocuments/v/G/TBTN25/CHL712.DOCX", "https://docs.wto.org/imrd/directdoc.asp?DDFDocuments/v/G/TBTN25/CHL712.DOCX")</f>
        <v>https://docs.wto.org/imrd/directdoc.asp?DDFDocuments/v/G/TBTN25/CHL712.DOCX</v>
      </c>
    </row>
    <row r="107" spans="1:18" ht="60" x14ac:dyDescent="0.25">
      <c r="A107" s="8" t="s">
        <v>569</v>
      </c>
      <c r="B107" s="6" t="s">
        <v>17</v>
      </c>
      <c r="C107" s="7">
        <v>45699</v>
      </c>
      <c r="D107" s="9" t="str">
        <f>HYPERLINK("https://eping.wto.org/en/Search?viewData= G/TBT/N/CHN/1972"," G/TBT/N/CHN/1972")</f>
        <v xml:space="preserve"> G/TBT/N/CHN/1972</v>
      </c>
      <c r="E107" s="8" t="s">
        <v>567</v>
      </c>
      <c r="F107" s="8" t="s">
        <v>568</v>
      </c>
      <c r="G107" s="8" t="s">
        <v>569</v>
      </c>
      <c r="H107" s="8" t="s">
        <v>285</v>
      </c>
      <c r="I107" s="8" t="s">
        <v>286</v>
      </c>
      <c r="J107" s="8" t="s">
        <v>358</v>
      </c>
      <c r="K107" s="8" t="s">
        <v>32</v>
      </c>
      <c r="L107" s="6"/>
      <c r="M107" s="7">
        <v>45759</v>
      </c>
      <c r="N107" s="6" t="s">
        <v>25</v>
      </c>
      <c r="O107" s="8" t="s">
        <v>570</v>
      </c>
      <c r="P107" s="6" t="str">
        <f>HYPERLINK("https://docs.wto.org/imrd/directdoc.asp?DDFDocuments/t/G/TBTN25/CHN1972.DOCX", "https://docs.wto.org/imrd/directdoc.asp?DDFDocuments/t/G/TBTN25/CHN1972.DOCX")</f>
        <v>https://docs.wto.org/imrd/directdoc.asp?DDFDocuments/t/G/TBTN25/CHN1972.DOCX</v>
      </c>
      <c r="Q107" s="6" t="str">
        <f>HYPERLINK("https://docs.wto.org/imrd/directdoc.asp?DDFDocuments/u/G/TBTN25/CHN1972.DOCX", "https://docs.wto.org/imrd/directdoc.asp?DDFDocuments/u/G/TBTN25/CHN1972.DOCX")</f>
        <v>https://docs.wto.org/imrd/directdoc.asp?DDFDocuments/u/G/TBTN25/CHN1972.DOCX</v>
      </c>
      <c r="R107" s="6" t="str">
        <f>HYPERLINK("https://docs.wto.org/imrd/directdoc.asp?DDFDocuments/v/G/TBTN25/CHN1972.DOCX", "https://docs.wto.org/imrd/directdoc.asp?DDFDocuments/v/G/TBTN25/CHN1972.DOCX")</f>
        <v>https://docs.wto.org/imrd/directdoc.asp?DDFDocuments/v/G/TBTN25/CHN1972.DOCX</v>
      </c>
    </row>
    <row r="108" spans="1:18" ht="75" x14ac:dyDescent="0.25">
      <c r="A108" s="8" t="s">
        <v>573</v>
      </c>
      <c r="B108" s="6" t="s">
        <v>198</v>
      </c>
      <c r="C108" s="7">
        <v>45698</v>
      </c>
      <c r="D108" s="9" t="str">
        <f>HYPERLINK("https://eping.wto.org/en/Search?viewData= G/TBT/N/EU/1108"," G/TBT/N/EU/1108")</f>
        <v xml:space="preserve"> G/TBT/N/EU/1108</v>
      </c>
      <c r="E108" s="8" t="s">
        <v>571</v>
      </c>
      <c r="F108" s="8" t="s">
        <v>572</v>
      </c>
      <c r="G108" s="8" t="s">
        <v>573</v>
      </c>
      <c r="H108" s="8" t="s">
        <v>32</v>
      </c>
      <c r="I108" s="8" t="s">
        <v>574</v>
      </c>
      <c r="J108" s="8" t="s">
        <v>164</v>
      </c>
      <c r="K108" s="8" t="s">
        <v>575</v>
      </c>
      <c r="L108" s="6"/>
      <c r="M108" s="7">
        <v>45758</v>
      </c>
      <c r="N108" s="6" t="s">
        <v>25</v>
      </c>
      <c r="O108" s="8" t="s">
        <v>576</v>
      </c>
      <c r="P108" s="6" t="str">
        <f>HYPERLINK("https://docs.wto.org/imrd/directdoc.asp?DDFDocuments/t/G/TBTN25/EU1108.DOCX", "https://docs.wto.org/imrd/directdoc.asp?DDFDocuments/t/G/TBTN25/EU1108.DOCX")</f>
        <v>https://docs.wto.org/imrd/directdoc.asp?DDFDocuments/t/G/TBTN25/EU1108.DOCX</v>
      </c>
      <c r="Q108" s="6" t="str">
        <f>HYPERLINK("https://docs.wto.org/imrd/directdoc.asp?DDFDocuments/u/G/TBTN25/EU1108.DOCX", "https://docs.wto.org/imrd/directdoc.asp?DDFDocuments/u/G/TBTN25/EU1108.DOCX")</f>
        <v>https://docs.wto.org/imrd/directdoc.asp?DDFDocuments/u/G/TBTN25/EU1108.DOCX</v>
      </c>
      <c r="R108" s="6" t="str">
        <f>HYPERLINK("https://docs.wto.org/imrd/directdoc.asp?DDFDocuments/v/G/TBTN25/EU1108.DOCX", "https://docs.wto.org/imrd/directdoc.asp?DDFDocuments/v/G/TBTN25/EU1108.DOCX")</f>
        <v>https://docs.wto.org/imrd/directdoc.asp?DDFDocuments/v/G/TBTN25/EU1108.DOCX</v>
      </c>
    </row>
    <row r="109" spans="1:18" ht="45" x14ac:dyDescent="0.25">
      <c r="A109" s="8" t="s">
        <v>580</v>
      </c>
      <c r="B109" s="6" t="s">
        <v>577</v>
      </c>
      <c r="C109" s="7">
        <v>45698</v>
      </c>
      <c r="D109" s="9" t="str">
        <f>HYPERLINK("https://eping.wto.org/en/Search?viewData= G/TBT/N/TPKM/557"," G/TBT/N/TPKM/557")</f>
        <v xml:space="preserve"> G/TBT/N/TPKM/557</v>
      </c>
      <c r="E109" s="8" t="s">
        <v>578</v>
      </c>
      <c r="F109" s="8" t="s">
        <v>579</v>
      </c>
      <c r="G109" s="8" t="s">
        <v>580</v>
      </c>
      <c r="H109" s="8" t="s">
        <v>581</v>
      </c>
      <c r="I109" s="8" t="s">
        <v>582</v>
      </c>
      <c r="J109" s="8" t="s">
        <v>70</v>
      </c>
      <c r="K109" s="8" t="s">
        <v>565</v>
      </c>
      <c r="L109" s="6"/>
      <c r="M109" s="7">
        <v>45758</v>
      </c>
      <c r="N109" s="6" t="s">
        <v>25</v>
      </c>
      <c r="O109" s="8" t="s">
        <v>583</v>
      </c>
      <c r="P109" s="6" t="str">
        <f>HYPERLINK("https://docs.wto.org/imrd/directdoc.asp?DDFDocuments/t/G/TBTN25/TPKM557.DOCX", "https://docs.wto.org/imrd/directdoc.asp?DDFDocuments/t/G/TBTN25/TPKM557.DOCX")</f>
        <v>https://docs.wto.org/imrd/directdoc.asp?DDFDocuments/t/G/TBTN25/TPKM557.DOCX</v>
      </c>
      <c r="Q109" s="6" t="str">
        <f>HYPERLINK("https://docs.wto.org/imrd/directdoc.asp?DDFDocuments/u/G/TBTN25/TPKM557.DOCX", "https://docs.wto.org/imrd/directdoc.asp?DDFDocuments/u/G/TBTN25/TPKM557.DOCX")</f>
        <v>https://docs.wto.org/imrd/directdoc.asp?DDFDocuments/u/G/TBTN25/TPKM557.DOCX</v>
      </c>
      <c r="R109" s="6" t="str">
        <f>HYPERLINK("https://docs.wto.org/imrd/directdoc.asp?DDFDocuments/v/G/TBTN25/TPKM557.DOCX", "https://docs.wto.org/imrd/directdoc.asp?DDFDocuments/v/G/TBTN25/TPKM557.DOCX")</f>
        <v>https://docs.wto.org/imrd/directdoc.asp?DDFDocuments/v/G/TBTN25/TPKM557.DOCX</v>
      </c>
    </row>
    <row r="110" spans="1:18" ht="409.5" x14ac:dyDescent="0.25">
      <c r="A110" s="8" t="s">
        <v>586</v>
      </c>
      <c r="B110" s="6" t="s">
        <v>375</v>
      </c>
      <c r="C110" s="7">
        <v>45698</v>
      </c>
      <c r="D110" s="9" t="str">
        <f>HYPERLINK("https://eping.wto.org/en/Search?viewData= G/TBT/N/VNM/336"," G/TBT/N/VNM/336")</f>
        <v xml:space="preserve"> G/TBT/N/VNM/336</v>
      </c>
      <c r="E110" s="8" t="s">
        <v>584</v>
      </c>
      <c r="F110" s="8" t="s">
        <v>585</v>
      </c>
      <c r="G110" s="8" t="s">
        <v>586</v>
      </c>
      <c r="H110" s="8" t="s">
        <v>21</v>
      </c>
      <c r="I110" s="8" t="s">
        <v>191</v>
      </c>
      <c r="J110" s="8" t="s">
        <v>23</v>
      </c>
      <c r="K110" s="8" t="s">
        <v>24</v>
      </c>
      <c r="L110" s="6"/>
      <c r="M110" s="7">
        <v>45758</v>
      </c>
      <c r="N110" s="6" t="s">
        <v>25</v>
      </c>
      <c r="O110" s="8" t="s">
        <v>587</v>
      </c>
      <c r="P110" s="6" t="str">
        <f>HYPERLINK("https://docs.wto.org/imrd/directdoc.asp?DDFDocuments/t/G/TBTN25/VNM336.DOCX", "https://docs.wto.org/imrd/directdoc.asp?DDFDocuments/t/G/TBTN25/VNM336.DOCX")</f>
        <v>https://docs.wto.org/imrd/directdoc.asp?DDFDocuments/t/G/TBTN25/VNM336.DOCX</v>
      </c>
      <c r="Q110" s="6" t="str">
        <f>HYPERLINK("https://docs.wto.org/imrd/directdoc.asp?DDFDocuments/u/G/TBTN25/VNM336.DOCX", "https://docs.wto.org/imrd/directdoc.asp?DDFDocuments/u/G/TBTN25/VNM336.DOCX")</f>
        <v>https://docs.wto.org/imrd/directdoc.asp?DDFDocuments/u/G/TBTN25/VNM336.DOCX</v>
      </c>
      <c r="R110" s="6" t="str">
        <f>HYPERLINK("https://docs.wto.org/imrd/directdoc.asp?DDFDocuments/v/G/TBTN25/VNM336.DOCX", "https://docs.wto.org/imrd/directdoc.asp?DDFDocuments/v/G/TBTN25/VNM336.DOCX")</f>
        <v>https://docs.wto.org/imrd/directdoc.asp?DDFDocuments/v/G/TBTN25/VNM336.DOCX</v>
      </c>
    </row>
    <row r="111" spans="1:18" ht="105" x14ac:dyDescent="0.25">
      <c r="A111" s="8" t="s">
        <v>591</v>
      </c>
      <c r="B111" s="6" t="s">
        <v>588</v>
      </c>
      <c r="C111" s="7">
        <v>45695</v>
      </c>
      <c r="D111" s="9" t="str">
        <f>HYPERLINK("https://eping.wto.org/en/Search?viewData= G/TBT/N/THA/763"," G/TBT/N/THA/763")</f>
        <v xml:space="preserve"> G/TBT/N/THA/763</v>
      </c>
      <c r="E111" s="8" t="s">
        <v>589</v>
      </c>
      <c r="F111" s="8" t="s">
        <v>590</v>
      </c>
      <c r="G111" s="8" t="s">
        <v>591</v>
      </c>
      <c r="H111" s="8" t="s">
        <v>32</v>
      </c>
      <c r="I111" s="8" t="s">
        <v>449</v>
      </c>
      <c r="J111" s="8" t="s">
        <v>23</v>
      </c>
      <c r="K111" s="8" t="s">
        <v>24</v>
      </c>
      <c r="L111" s="6"/>
      <c r="M111" s="7">
        <v>45755</v>
      </c>
      <c r="N111" s="6" t="s">
        <v>25</v>
      </c>
      <c r="O111" s="8" t="s">
        <v>592</v>
      </c>
      <c r="P111" s="6" t="str">
        <f>HYPERLINK("https://docs.wto.org/imrd/directdoc.asp?DDFDocuments/t/G/TBTN25/THA763.DOCX", "https://docs.wto.org/imrd/directdoc.asp?DDFDocuments/t/G/TBTN25/THA763.DOCX")</f>
        <v>https://docs.wto.org/imrd/directdoc.asp?DDFDocuments/t/G/TBTN25/THA763.DOCX</v>
      </c>
      <c r="Q111" s="6" t="str">
        <f>HYPERLINK("https://docs.wto.org/imrd/directdoc.asp?DDFDocuments/u/G/TBTN25/THA763.DOCX", "https://docs.wto.org/imrd/directdoc.asp?DDFDocuments/u/G/TBTN25/THA763.DOCX")</f>
        <v>https://docs.wto.org/imrd/directdoc.asp?DDFDocuments/u/G/TBTN25/THA763.DOCX</v>
      </c>
      <c r="R111" s="6" t="str">
        <f>HYPERLINK("https://docs.wto.org/imrd/directdoc.asp?DDFDocuments/v/G/TBTN25/THA763.DOCX", "https://docs.wto.org/imrd/directdoc.asp?DDFDocuments/v/G/TBTN25/THA763.DOCX")</f>
        <v>https://docs.wto.org/imrd/directdoc.asp?DDFDocuments/v/G/TBTN25/THA763.DOCX</v>
      </c>
    </row>
    <row r="112" spans="1:18" ht="105" x14ac:dyDescent="0.25">
      <c r="A112" s="8" t="s">
        <v>596</v>
      </c>
      <c r="B112" s="6" t="s">
        <v>593</v>
      </c>
      <c r="C112" s="7">
        <v>45695</v>
      </c>
      <c r="D112" s="9" t="str">
        <f>HYPERLINK("https://eping.wto.org/en/Search?viewData= G/TBT/N/PRY/143"," G/TBT/N/PRY/143")</f>
        <v xml:space="preserve"> G/TBT/N/PRY/143</v>
      </c>
      <c r="E112" s="8" t="s">
        <v>594</v>
      </c>
      <c r="F112" s="8" t="s">
        <v>595</v>
      </c>
      <c r="G112" s="8" t="s">
        <v>596</v>
      </c>
      <c r="H112" s="8" t="s">
        <v>68</v>
      </c>
      <c r="I112" s="8" t="s">
        <v>69</v>
      </c>
      <c r="J112" s="8" t="s">
        <v>597</v>
      </c>
      <c r="K112" s="8" t="s">
        <v>24</v>
      </c>
      <c r="L112" s="6"/>
      <c r="M112" s="7" t="s">
        <v>32</v>
      </c>
      <c r="N112" s="6" t="s">
        <v>25</v>
      </c>
      <c r="O112" s="8" t="s">
        <v>598</v>
      </c>
      <c r="P112" s="6" t="str">
        <f>HYPERLINK("https://docs.wto.org/imrd/directdoc.asp?DDFDocuments/t/G/TBTN25/PRY143.DOCX", "https://docs.wto.org/imrd/directdoc.asp?DDFDocuments/t/G/TBTN25/PRY143.DOCX")</f>
        <v>https://docs.wto.org/imrd/directdoc.asp?DDFDocuments/t/G/TBTN25/PRY143.DOCX</v>
      </c>
      <c r="Q112" s="6" t="str">
        <f>HYPERLINK("https://docs.wto.org/imrd/directdoc.asp?DDFDocuments/u/G/TBTN25/PRY143.DOCX", "https://docs.wto.org/imrd/directdoc.asp?DDFDocuments/u/G/TBTN25/PRY143.DOCX")</f>
        <v>https://docs.wto.org/imrd/directdoc.asp?DDFDocuments/u/G/TBTN25/PRY143.DOCX</v>
      </c>
      <c r="R112" s="6" t="str">
        <f>HYPERLINK("https://docs.wto.org/imrd/directdoc.asp?DDFDocuments/v/G/TBTN25/PRY143.DOCX", "https://docs.wto.org/imrd/directdoc.asp?DDFDocuments/v/G/TBTN25/PRY143.DOCX")</f>
        <v>https://docs.wto.org/imrd/directdoc.asp?DDFDocuments/v/G/TBTN25/PRY143.DOCX</v>
      </c>
    </row>
    <row r="113" spans="1:18" ht="375" x14ac:dyDescent="0.25">
      <c r="A113" s="8" t="s">
        <v>601</v>
      </c>
      <c r="B113" s="6" t="s">
        <v>455</v>
      </c>
      <c r="C113" s="7">
        <v>45695</v>
      </c>
      <c r="D113" s="9" t="str">
        <f>HYPERLINK("https://eping.wto.org/en/Search?viewData= G/TBT/N/DNK/136"," G/TBT/N/DNK/136")</f>
        <v xml:space="preserve"> G/TBT/N/DNK/136</v>
      </c>
      <c r="E113" s="8" t="s">
        <v>599</v>
      </c>
      <c r="F113" s="8" t="s">
        <v>600</v>
      </c>
      <c r="G113" s="8" t="s">
        <v>601</v>
      </c>
      <c r="H113" s="8" t="s">
        <v>602</v>
      </c>
      <c r="I113" s="8" t="s">
        <v>603</v>
      </c>
      <c r="J113" s="8" t="s">
        <v>460</v>
      </c>
      <c r="K113" s="8" t="s">
        <v>32</v>
      </c>
      <c r="L113" s="6"/>
      <c r="M113" s="7">
        <v>45755</v>
      </c>
      <c r="N113" s="6" t="s">
        <v>25</v>
      </c>
      <c r="O113" s="8" t="s">
        <v>604</v>
      </c>
      <c r="P113" s="6" t="str">
        <f>HYPERLINK("https://docs.wto.org/imrd/directdoc.asp?DDFDocuments/t/G/TBTN25/DNK136.DOCX", "https://docs.wto.org/imrd/directdoc.asp?DDFDocuments/t/G/TBTN25/DNK136.DOCX")</f>
        <v>https://docs.wto.org/imrd/directdoc.asp?DDFDocuments/t/G/TBTN25/DNK136.DOCX</v>
      </c>
      <c r="Q113" s="6" t="str">
        <f>HYPERLINK("https://docs.wto.org/imrd/directdoc.asp?DDFDocuments/u/G/TBTN25/DNK136.DOCX", "https://docs.wto.org/imrd/directdoc.asp?DDFDocuments/u/G/TBTN25/DNK136.DOCX")</f>
        <v>https://docs.wto.org/imrd/directdoc.asp?DDFDocuments/u/G/TBTN25/DNK136.DOCX</v>
      </c>
      <c r="R113" s="6" t="str">
        <f>HYPERLINK("https://docs.wto.org/imrd/directdoc.asp?DDFDocuments/v/G/TBTN25/DNK136.DOCX", "https://docs.wto.org/imrd/directdoc.asp?DDFDocuments/v/G/TBTN25/DNK136.DOCX")</f>
        <v>https://docs.wto.org/imrd/directdoc.asp?DDFDocuments/v/G/TBTN25/DNK136.DOCX</v>
      </c>
    </row>
    <row r="114" spans="1:18" ht="75" x14ac:dyDescent="0.25">
      <c r="A114" s="8" t="s">
        <v>607</v>
      </c>
      <c r="B114" s="6" t="s">
        <v>593</v>
      </c>
      <c r="C114" s="7">
        <v>45695</v>
      </c>
      <c r="D114" s="9" t="str">
        <f>HYPERLINK("https://eping.wto.org/en/Search?viewData= G/TBT/N/PRY/142"," G/TBT/N/PRY/142")</f>
        <v xml:space="preserve"> G/TBT/N/PRY/142</v>
      </c>
      <c r="E114" s="8" t="s">
        <v>605</v>
      </c>
      <c r="F114" s="8" t="s">
        <v>606</v>
      </c>
      <c r="G114" s="8" t="s">
        <v>607</v>
      </c>
      <c r="H114" s="8" t="s">
        <v>608</v>
      </c>
      <c r="I114" s="8" t="s">
        <v>609</v>
      </c>
      <c r="J114" s="8" t="s">
        <v>610</v>
      </c>
      <c r="K114" s="8" t="s">
        <v>32</v>
      </c>
      <c r="L114" s="6"/>
      <c r="M114" s="7" t="s">
        <v>32</v>
      </c>
      <c r="N114" s="6" t="s">
        <v>25</v>
      </c>
      <c r="O114" s="8" t="s">
        <v>611</v>
      </c>
      <c r="P114" s="6" t="str">
        <f>HYPERLINK("https://docs.wto.org/imrd/directdoc.asp?DDFDocuments/t/G/TBTN25/PRY142.DOCX", "https://docs.wto.org/imrd/directdoc.asp?DDFDocuments/t/G/TBTN25/PRY142.DOCX")</f>
        <v>https://docs.wto.org/imrd/directdoc.asp?DDFDocuments/t/G/TBTN25/PRY142.DOCX</v>
      </c>
      <c r="Q114" s="6" t="str">
        <f>HYPERLINK("https://docs.wto.org/imrd/directdoc.asp?DDFDocuments/u/G/TBTN25/PRY142.DOCX", "https://docs.wto.org/imrd/directdoc.asp?DDFDocuments/u/G/TBTN25/PRY142.DOCX")</f>
        <v>https://docs.wto.org/imrd/directdoc.asp?DDFDocuments/u/G/TBTN25/PRY142.DOCX</v>
      </c>
      <c r="R114" s="6" t="str">
        <f>HYPERLINK("https://docs.wto.org/imrd/directdoc.asp?DDFDocuments/v/G/TBTN25/PRY142.DOCX", "https://docs.wto.org/imrd/directdoc.asp?DDFDocuments/v/G/TBTN25/PRY142.DOCX")</f>
        <v>https://docs.wto.org/imrd/directdoc.asp?DDFDocuments/v/G/TBTN25/PRY142.DOCX</v>
      </c>
    </row>
    <row r="115" spans="1:18" ht="180" x14ac:dyDescent="0.25">
      <c r="A115" s="8" t="s">
        <v>614</v>
      </c>
      <c r="B115" s="6" t="s">
        <v>588</v>
      </c>
      <c r="C115" s="7">
        <v>45695</v>
      </c>
      <c r="D115" s="9" t="str">
        <f>HYPERLINK("https://eping.wto.org/en/Search?viewData= G/TBT/N/THA/764"," G/TBT/N/THA/764")</f>
        <v xml:space="preserve"> G/TBT/N/THA/764</v>
      </c>
      <c r="E115" s="8" t="s">
        <v>612</v>
      </c>
      <c r="F115" s="8" t="s">
        <v>613</v>
      </c>
      <c r="G115" s="8" t="s">
        <v>614</v>
      </c>
      <c r="H115" s="8" t="s">
        <v>32</v>
      </c>
      <c r="I115" s="8" t="s">
        <v>449</v>
      </c>
      <c r="J115" s="8" t="s">
        <v>46</v>
      </c>
      <c r="K115" s="8" t="s">
        <v>24</v>
      </c>
      <c r="L115" s="6"/>
      <c r="M115" s="7">
        <v>45755</v>
      </c>
      <c r="N115" s="6" t="s">
        <v>25</v>
      </c>
      <c r="O115" s="8" t="s">
        <v>615</v>
      </c>
      <c r="P115" s="6" t="str">
        <f>HYPERLINK("https://docs.wto.org/imrd/directdoc.asp?DDFDocuments/t/G/TBTN25/THA764.DOCX", "https://docs.wto.org/imrd/directdoc.asp?DDFDocuments/t/G/TBTN25/THA764.DOCX")</f>
        <v>https://docs.wto.org/imrd/directdoc.asp?DDFDocuments/t/G/TBTN25/THA764.DOCX</v>
      </c>
      <c r="Q115" s="6" t="str">
        <f>HYPERLINK("https://docs.wto.org/imrd/directdoc.asp?DDFDocuments/u/G/TBTN25/THA764.DOCX", "https://docs.wto.org/imrd/directdoc.asp?DDFDocuments/u/G/TBTN25/THA764.DOCX")</f>
        <v>https://docs.wto.org/imrd/directdoc.asp?DDFDocuments/u/G/TBTN25/THA764.DOCX</v>
      </c>
      <c r="R115" s="6" t="str">
        <f>HYPERLINK("https://docs.wto.org/imrd/directdoc.asp?DDFDocuments/v/G/TBTN25/THA764.DOCX", "https://docs.wto.org/imrd/directdoc.asp?DDFDocuments/v/G/TBTN25/THA764.DOCX")</f>
        <v>https://docs.wto.org/imrd/directdoc.asp?DDFDocuments/v/G/TBTN25/THA764.DOCX</v>
      </c>
    </row>
    <row r="116" spans="1:18" ht="45" x14ac:dyDescent="0.25">
      <c r="A116" s="8" t="s">
        <v>618</v>
      </c>
      <c r="B116" s="6" t="s">
        <v>588</v>
      </c>
      <c r="C116" s="7">
        <v>45695</v>
      </c>
      <c r="D116" s="9" t="str">
        <f>HYPERLINK("https://eping.wto.org/en/Search?viewData= G/TBT/N/THA/765"," G/TBT/N/THA/765")</f>
        <v xml:space="preserve"> G/TBT/N/THA/765</v>
      </c>
      <c r="E116" s="8" t="s">
        <v>616</v>
      </c>
      <c r="F116" s="8" t="s">
        <v>617</v>
      </c>
      <c r="G116" s="8" t="s">
        <v>618</v>
      </c>
      <c r="H116" s="8" t="s">
        <v>32</v>
      </c>
      <c r="I116" s="8" t="s">
        <v>449</v>
      </c>
      <c r="J116" s="8" t="s">
        <v>23</v>
      </c>
      <c r="K116" s="8" t="s">
        <v>24</v>
      </c>
      <c r="L116" s="6"/>
      <c r="M116" s="7">
        <v>45755</v>
      </c>
      <c r="N116" s="6" t="s">
        <v>25</v>
      </c>
      <c r="O116" s="8" t="s">
        <v>619</v>
      </c>
      <c r="P116" s="6" t="str">
        <f>HYPERLINK("https://docs.wto.org/imrd/directdoc.asp?DDFDocuments/t/G/TBTN25/THA765.DOCX", "https://docs.wto.org/imrd/directdoc.asp?DDFDocuments/t/G/TBTN25/THA765.DOCX")</f>
        <v>https://docs.wto.org/imrd/directdoc.asp?DDFDocuments/t/G/TBTN25/THA765.DOCX</v>
      </c>
      <c r="Q116" s="6" t="str">
        <f>HYPERLINK("https://docs.wto.org/imrd/directdoc.asp?DDFDocuments/u/G/TBTN25/THA765.DOCX", "https://docs.wto.org/imrd/directdoc.asp?DDFDocuments/u/G/TBTN25/THA765.DOCX")</f>
        <v>https://docs.wto.org/imrd/directdoc.asp?DDFDocuments/u/G/TBTN25/THA765.DOCX</v>
      </c>
      <c r="R116" s="6" t="str">
        <f>HYPERLINK("https://docs.wto.org/imrd/directdoc.asp?DDFDocuments/v/G/TBTN25/THA765.DOCX", "https://docs.wto.org/imrd/directdoc.asp?DDFDocuments/v/G/TBTN25/THA765.DOCX")</f>
        <v>https://docs.wto.org/imrd/directdoc.asp?DDFDocuments/v/G/TBTN25/THA765.DOCX</v>
      </c>
    </row>
    <row r="117" spans="1:18" ht="30" x14ac:dyDescent="0.25">
      <c r="A117" s="8" t="s">
        <v>591</v>
      </c>
      <c r="B117" s="6" t="s">
        <v>588</v>
      </c>
      <c r="C117" s="7">
        <v>45695</v>
      </c>
      <c r="D117" s="9" t="str">
        <f>HYPERLINK("https://eping.wto.org/en/Search?viewData= G/TBT/N/THA/762"," G/TBT/N/THA/762")</f>
        <v xml:space="preserve"> G/TBT/N/THA/762</v>
      </c>
      <c r="E117" s="8" t="s">
        <v>620</v>
      </c>
      <c r="F117" s="8" t="s">
        <v>621</v>
      </c>
      <c r="G117" s="8" t="s">
        <v>591</v>
      </c>
      <c r="H117" s="8" t="s">
        <v>32</v>
      </c>
      <c r="I117" s="8" t="s">
        <v>449</v>
      </c>
      <c r="J117" s="8" t="s">
        <v>23</v>
      </c>
      <c r="K117" s="8" t="s">
        <v>24</v>
      </c>
      <c r="L117" s="6"/>
      <c r="M117" s="7">
        <v>45755</v>
      </c>
      <c r="N117" s="6" t="s">
        <v>25</v>
      </c>
      <c r="O117" s="8" t="s">
        <v>622</v>
      </c>
      <c r="P117" s="6" t="str">
        <f>HYPERLINK("https://docs.wto.org/imrd/directdoc.asp?DDFDocuments/t/G/TBTN25/THA762.DOCX", "https://docs.wto.org/imrd/directdoc.asp?DDFDocuments/t/G/TBTN25/THA762.DOCX")</f>
        <v>https://docs.wto.org/imrd/directdoc.asp?DDFDocuments/t/G/TBTN25/THA762.DOCX</v>
      </c>
      <c r="Q117" s="6" t="str">
        <f>HYPERLINK("https://docs.wto.org/imrd/directdoc.asp?DDFDocuments/u/G/TBTN25/THA762.DOCX", "https://docs.wto.org/imrd/directdoc.asp?DDFDocuments/u/G/TBTN25/THA762.DOCX")</f>
        <v>https://docs.wto.org/imrd/directdoc.asp?DDFDocuments/u/G/TBTN25/THA762.DOCX</v>
      </c>
      <c r="R117" s="6" t="str">
        <f>HYPERLINK("https://docs.wto.org/imrd/directdoc.asp?DDFDocuments/v/G/TBTN25/THA762.DOCX", "https://docs.wto.org/imrd/directdoc.asp?DDFDocuments/v/G/TBTN25/THA762.DOCX")</f>
        <v>https://docs.wto.org/imrd/directdoc.asp?DDFDocuments/v/G/TBTN25/THA762.DOCX</v>
      </c>
    </row>
    <row r="118" spans="1:18" ht="75" x14ac:dyDescent="0.25">
      <c r="A118" s="8" t="s">
        <v>626</v>
      </c>
      <c r="B118" s="6" t="s">
        <v>623</v>
      </c>
      <c r="C118" s="7">
        <v>45695</v>
      </c>
      <c r="D118" s="9" t="str">
        <f>HYPERLINK("https://eping.wto.org/en/Search?viewData= G/TBT/N/MDG/2"," G/TBT/N/MDG/2")</f>
        <v xml:space="preserve"> G/TBT/N/MDG/2</v>
      </c>
      <c r="E118" s="8" t="s">
        <v>624</v>
      </c>
      <c r="F118" s="8" t="s">
        <v>625</v>
      </c>
      <c r="G118" s="8" t="s">
        <v>626</v>
      </c>
      <c r="H118" s="8" t="s">
        <v>627</v>
      </c>
      <c r="I118" s="8" t="s">
        <v>628</v>
      </c>
      <c r="J118" s="8" t="s">
        <v>629</v>
      </c>
      <c r="K118" s="8" t="s">
        <v>87</v>
      </c>
      <c r="L118" s="6"/>
      <c r="M118" s="7">
        <v>45754</v>
      </c>
      <c r="N118" s="6" t="s">
        <v>25</v>
      </c>
      <c r="O118" s="8" t="s">
        <v>630</v>
      </c>
      <c r="P118" s="6" t="str">
        <f>HYPERLINK("https://docs.wto.org/imrd/directdoc.asp?DDFDocuments/t/G/TBTN25/MDG2.DOCX", "https://docs.wto.org/imrd/directdoc.asp?DDFDocuments/t/G/TBTN25/MDG2.DOCX")</f>
        <v>https://docs.wto.org/imrd/directdoc.asp?DDFDocuments/t/G/TBTN25/MDG2.DOCX</v>
      </c>
      <c r="Q118" s="6" t="str">
        <f>HYPERLINK("https://docs.wto.org/imrd/directdoc.asp?DDFDocuments/u/G/TBTN25/MDG2.DOCX", "https://docs.wto.org/imrd/directdoc.asp?DDFDocuments/u/G/TBTN25/MDG2.DOCX")</f>
        <v>https://docs.wto.org/imrd/directdoc.asp?DDFDocuments/u/G/TBTN25/MDG2.DOCX</v>
      </c>
      <c r="R118" s="6" t="str">
        <f>HYPERLINK("https://docs.wto.org/imrd/directdoc.asp?DDFDocuments/v/G/TBTN25/MDG2.DOCX", "https://docs.wto.org/imrd/directdoc.asp?DDFDocuments/v/G/TBTN25/MDG2.DOCX")</f>
        <v>https://docs.wto.org/imrd/directdoc.asp?DDFDocuments/v/G/TBTN25/MDG2.DOCX</v>
      </c>
    </row>
    <row r="119" spans="1:18" ht="90" x14ac:dyDescent="0.25">
      <c r="A119" s="8" t="s">
        <v>634</v>
      </c>
      <c r="B119" s="6" t="s">
        <v>631</v>
      </c>
      <c r="C119" s="7">
        <v>45694</v>
      </c>
      <c r="D119" s="9" t="str">
        <f>HYPERLINK("https://eping.wto.org/en/Search?viewData= G/TBT/N/ARE/656, G/TBT/N/BHR/736, G/TBT/N/KWT/716, G/TBT/N/OMN/560, G/TBT/N/QAT/713, G/TBT/N/SAU/1385, G/TBT/N/YEM/316"," G/TBT/N/ARE/656, G/TBT/N/BHR/736, G/TBT/N/KWT/716, G/TBT/N/OMN/560, G/TBT/N/QAT/713, G/TBT/N/SAU/1385, G/TBT/N/YEM/316")</f>
        <v xml:space="preserve"> G/TBT/N/ARE/656, G/TBT/N/BHR/736, G/TBT/N/KWT/716, G/TBT/N/OMN/560, G/TBT/N/QAT/713, G/TBT/N/SAU/1385, G/TBT/N/YEM/316</v>
      </c>
      <c r="E119" s="8" t="s">
        <v>632</v>
      </c>
      <c r="F119" s="8" t="s">
        <v>633</v>
      </c>
      <c r="G119" s="8" t="s">
        <v>634</v>
      </c>
      <c r="H119" s="8" t="s">
        <v>32</v>
      </c>
      <c r="I119" s="8" t="s">
        <v>242</v>
      </c>
      <c r="J119" s="8" t="s">
        <v>635</v>
      </c>
      <c r="K119" s="8" t="s">
        <v>87</v>
      </c>
      <c r="L119" s="6"/>
      <c r="M119" s="7">
        <v>45754</v>
      </c>
      <c r="N119" s="6" t="s">
        <v>25</v>
      </c>
      <c r="O119" s="8" t="s">
        <v>636</v>
      </c>
      <c r="P119" s="6" t="str">
        <f>HYPERLINK("https://docs.wto.org/imrd/directdoc.asp?DDFDocuments/t/G/TBTN25/ARE656.DOCX", "https://docs.wto.org/imrd/directdoc.asp?DDFDocuments/t/G/TBTN25/ARE656.DOCX")</f>
        <v>https://docs.wto.org/imrd/directdoc.asp?DDFDocuments/t/G/TBTN25/ARE656.DOCX</v>
      </c>
      <c r="Q119" s="6" t="str">
        <f>HYPERLINK("https://docs.wto.org/imrd/directdoc.asp?DDFDocuments/u/G/TBTN25/ARE656.DOCX", "https://docs.wto.org/imrd/directdoc.asp?DDFDocuments/u/G/TBTN25/ARE656.DOCX")</f>
        <v>https://docs.wto.org/imrd/directdoc.asp?DDFDocuments/u/G/TBTN25/ARE656.DOCX</v>
      </c>
      <c r="R119" s="6" t="str">
        <f>HYPERLINK("https://docs.wto.org/imrd/directdoc.asp?DDFDocuments/v/G/TBTN25/ARE656.DOCX", "https://docs.wto.org/imrd/directdoc.asp?DDFDocuments/v/G/TBTN25/ARE656.DOCX")</f>
        <v>https://docs.wto.org/imrd/directdoc.asp?DDFDocuments/v/G/TBTN25/ARE656.DOCX</v>
      </c>
    </row>
    <row r="120" spans="1:18" ht="210" x14ac:dyDescent="0.25">
      <c r="A120" s="8" t="s">
        <v>640</v>
      </c>
      <c r="B120" s="6" t="s">
        <v>637</v>
      </c>
      <c r="C120" s="7">
        <v>45694</v>
      </c>
      <c r="D120" s="9" t="str">
        <f>HYPERLINK("https://eping.wto.org/en/Search?viewData= G/TBT/N/GBR/100"," G/TBT/N/GBR/100")</f>
        <v xml:space="preserve"> G/TBT/N/GBR/100</v>
      </c>
      <c r="E120" s="8" t="s">
        <v>638</v>
      </c>
      <c r="F120" s="8" t="s">
        <v>639</v>
      </c>
      <c r="G120" s="8" t="s">
        <v>640</v>
      </c>
      <c r="H120" s="8" t="s">
        <v>641</v>
      </c>
      <c r="I120" s="8" t="s">
        <v>69</v>
      </c>
      <c r="J120" s="8" t="s">
        <v>642</v>
      </c>
      <c r="K120" s="8" t="s">
        <v>32</v>
      </c>
      <c r="L120" s="6"/>
      <c r="M120" s="7">
        <v>45754</v>
      </c>
      <c r="N120" s="6" t="s">
        <v>25</v>
      </c>
      <c r="O120" s="8" t="s">
        <v>643</v>
      </c>
      <c r="P120" s="6" t="str">
        <f>HYPERLINK("https://docs.wto.org/imrd/directdoc.asp?DDFDocuments/t/G/TBTN25/GBR100.DOCX", "https://docs.wto.org/imrd/directdoc.asp?DDFDocuments/t/G/TBTN25/GBR100.DOCX")</f>
        <v>https://docs.wto.org/imrd/directdoc.asp?DDFDocuments/t/G/TBTN25/GBR100.DOCX</v>
      </c>
      <c r="Q120" s="6" t="str">
        <f>HYPERLINK("https://docs.wto.org/imrd/directdoc.asp?DDFDocuments/u/G/TBTN25/GBR100.DOCX", "https://docs.wto.org/imrd/directdoc.asp?DDFDocuments/u/G/TBTN25/GBR100.DOCX")</f>
        <v>https://docs.wto.org/imrd/directdoc.asp?DDFDocuments/u/G/TBTN25/GBR100.DOCX</v>
      </c>
      <c r="R120" s="6" t="str">
        <f>HYPERLINK("https://docs.wto.org/imrd/directdoc.asp?DDFDocuments/v/G/TBTN25/GBR100.DOCX", "https://docs.wto.org/imrd/directdoc.asp?DDFDocuments/v/G/TBTN25/GBR100.DOCX")</f>
        <v>https://docs.wto.org/imrd/directdoc.asp?DDFDocuments/v/G/TBTN25/GBR100.DOCX</v>
      </c>
    </row>
    <row r="121" spans="1:18" ht="90" x14ac:dyDescent="0.25">
      <c r="A121" s="8" t="s">
        <v>634</v>
      </c>
      <c r="B121" s="6" t="s">
        <v>644</v>
      </c>
      <c r="C121" s="7">
        <v>45694</v>
      </c>
      <c r="D121" s="9" t="str">
        <f>HYPERLINK("https://eping.wto.org/en/Search?viewData= G/TBT/N/ARE/656, G/TBT/N/BHR/736, G/TBT/N/KWT/716, G/TBT/N/OMN/560, G/TBT/N/QAT/713, G/TBT/N/SAU/1385, G/TBT/N/YEM/316"," G/TBT/N/ARE/656, G/TBT/N/BHR/736, G/TBT/N/KWT/716, G/TBT/N/OMN/560, G/TBT/N/QAT/713, G/TBT/N/SAU/1385, G/TBT/N/YEM/316")</f>
        <v xml:space="preserve"> G/TBT/N/ARE/656, G/TBT/N/BHR/736, G/TBT/N/KWT/716, G/TBT/N/OMN/560, G/TBT/N/QAT/713, G/TBT/N/SAU/1385, G/TBT/N/YEM/316</v>
      </c>
      <c r="E121" s="8" t="s">
        <v>632</v>
      </c>
      <c r="F121" s="8" t="s">
        <v>633</v>
      </c>
      <c r="G121" s="8" t="s">
        <v>634</v>
      </c>
      <c r="H121" s="8" t="s">
        <v>32</v>
      </c>
      <c r="I121" s="8" t="s">
        <v>242</v>
      </c>
      <c r="J121" s="8" t="s">
        <v>635</v>
      </c>
      <c r="K121" s="8" t="s">
        <v>87</v>
      </c>
      <c r="L121" s="6"/>
      <c r="M121" s="7">
        <v>45754</v>
      </c>
      <c r="N121" s="6" t="s">
        <v>25</v>
      </c>
      <c r="O121" s="8" t="s">
        <v>636</v>
      </c>
      <c r="P121" s="6" t="str">
        <f>HYPERLINK("https://docs.wto.org/imrd/directdoc.asp?DDFDocuments/t/G/TBTN25/ARE656.DOCX", "https://docs.wto.org/imrd/directdoc.asp?DDFDocuments/t/G/TBTN25/ARE656.DOCX")</f>
        <v>https://docs.wto.org/imrd/directdoc.asp?DDFDocuments/t/G/TBTN25/ARE656.DOCX</v>
      </c>
      <c r="Q121" s="6" t="str">
        <f>HYPERLINK("https://docs.wto.org/imrd/directdoc.asp?DDFDocuments/u/G/TBTN25/ARE656.DOCX", "https://docs.wto.org/imrd/directdoc.asp?DDFDocuments/u/G/TBTN25/ARE656.DOCX")</f>
        <v>https://docs.wto.org/imrd/directdoc.asp?DDFDocuments/u/G/TBTN25/ARE656.DOCX</v>
      </c>
      <c r="R121" s="6" t="str">
        <f>HYPERLINK("https://docs.wto.org/imrd/directdoc.asp?DDFDocuments/v/G/TBTN25/ARE656.DOCX", "https://docs.wto.org/imrd/directdoc.asp?DDFDocuments/v/G/TBTN25/ARE656.DOCX")</f>
        <v>https://docs.wto.org/imrd/directdoc.asp?DDFDocuments/v/G/TBTN25/ARE656.DOCX</v>
      </c>
    </row>
    <row r="122" spans="1:18" ht="90" x14ac:dyDescent="0.25">
      <c r="A122" s="8" t="s">
        <v>634</v>
      </c>
      <c r="B122" s="6" t="s">
        <v>645</v>
      </c>
      <c r="C122" s="7">
        <v>45694</v>
      </c>
      <c r="D122" s="9" t="str">
        <f>HYPERLINK("https://eping.wto.org/en/Search?viewData= G/TBT/N/ARE/656, G/TBT/N/BHR/736, G/TBT/N/KWT/716, G/TBT/N/OMN/560, G/TBT/N/QAT/713, G/TBT/N/SAU/1385, G/TBT/N/YEM/316"," G/TBT/N/ARE/656, G/TBT/N/BHR/736, G/TBT/N/KWT/716, G/TBT/N/OMN/560, G/TBT/N/QAT/713, G/TBT/N/SAU/1385, G/TBT/N/YEM/316")</f>
        <v xml:space="preserve"> G/TBT/N/ARE/656, G/TBT/N/BHR/736, G/TBT/N/KWT/716, G/TBT/N/OMN/560, G/TBT/N/QAT/713, G/TBT/N/SAU/1385, G/TBT/N/YEM/316</v>
      </c>
      <c r="E122" s="8" t="s">
        <v>632</v>
      </c>
      <c r="F122" s="8" t="s">
        <v>633</v>
      </c>
      <c r="G122" s="8" t="s">
        <v>634</v>
      </c>
      <c r="H122" s="8" t="s">
        <v>32</v>
      </c>
      <c r="I122" s="8" t="s">
        <v>242</v>
      </c>
      <c r="J122" s="8" t="s">
        <v>635</v>
      </c>
      <c r="K122" s="8" t="s">
        <v>87</v>
      </c>
      <c r="L122" s="6"/>
      <c r="M122" s="7">
        <v>45754</v>
      </c>
      <c r="N122" s="6" t="s">
        <v>25</v>
      </c>
      <c r="O122" s="8" t="s">
        <v>636</v>
      </c>
      <c r="P122" s="6" t="str">
        <f>HYPERLINK("https://docs.wto.org/imrd/directdoc.asp?DDFDocuments/t/G/TBTN25/ARE656.DOCX", "https://docs.wto.org/imrd/directdoc.asp?DDFDocuments/t/G/TBTN25/ARE656.DOCX")</f>
        <v>https://docs.wto.org/imrd/directdoc.asp?DDFDocuments/t/G/TBTN25/ARE656.DOCX</v>
      </c>
      <c r="Q122" s="6" t="str">
        <f>HYPERLINK("https://docs.wto.org/imrd/directdoc.asp?DDFDocuments/u/G/TBTN25/ARE656.DOCX", "https://docs.wto.org/imrd/directdoc.asp?DDFDocuments/u/G/TBTN25/ARE656.DOCX")</f>
        <v>https://docs.wto.org/imrd/directdoc.asp?DDFDocuments/u/G/TBTN25/ARE656.DOCX</v>
      </c>
      <c r="R122" s="6" t="str">
        <f>HYPERLINK("https://docs.wto.org/imrd/directdoc.asp?DDFDocuments/v/G/TBTN25/ARE656.DOCX", "https://docs.wto.org/imrd/directdoc.asp?DDFDocuments/v/G/TBTN25/ARE656.DOCX")</f>
        <v>https://docs.wto.org/imrd/directdoc.asp?DDFDocuments/v/G/TBTN25/ARE656.DOCX</v>
      </c>
    </row>
    <row r="123" spans="1:18" ht="30" x14ac:dyDescent="0.25">
      <c r="A123" s="8" t="s">
        <v>648</v>
      </c>
      <c r="B123" s="6" t="s">
        <v>165</v>
      </c>
      <c r="C123" s="7">
        <v>45694</v>
      </c>
      <c r="D123" s="9" t="str">
        <f>HYPERLINK("https://eping.wto.org/en/Search?viewData= G/TBT/N/SAU/1384"," G/TBT/N/SAU/1384")</f>
        <v xml:space="preserve"> G/TBT/N/SAU/1384</v>
      </c>
      <c r="E123" s="8" t="s">
        <v>646</v>
      </c>
      <c r="F123" s="8" t="s">
        <v>647</v>
      </c>
      <c r="G123" s="8" t="s">
        <v>648</v>
      </c>
      <c r="H123" s="8" t="s">
        <v>649</v>
      </c>
      <c r="I123" s="8" t="s">
        <v>650</v>
      </c>
      <c r="J123" s="8" t="s">
        <v>23</v>
      </c>
      <c r="K123" s="8" t="s">
        <v>87</v>
      </c>
      <c r="L123" s="6"/>
      <c r="M123" s="7">
        <v>45754</v>
      </c>
      <c r="N123" s="6" t="s">
        <v>25</v>
      </c>
      <c r="O123" s="8" t="s">
        <v>651</v>
      </c>
      <c r="P123" s="6" t="str">
        <f>HYPERLINK("https://docs.wto.org/imrd/directdoc.asp?DDFDocuments/t/G/TBTN25/SAU1384.DOCX", "https://docs.wto.org/imrd/directdoc.asp?DDFDocuments/t/G/TBTN25/SAU1384.DOCX")</f>
        <v>https://docs.wto.org/imrd/directdoc.asp?DDFDocuments/t/G/TBTN25/SAU1384.DOCX</v>
      </c>
      <c r="Q123" s="6" t="str">
        <f>HYPERLINK("https://docs.wto.org/imrd/directdoc.asp?DDFDocuments/u/G/TBTN25/SAU1384.DOCX", "https://docs.wto.org/imrd/directdoc.asp?DDFDocuments/u/G/TBTN25/SAU1384.DOCX")</f>
        <v>https://docs.wto.org/imrd/directdoc.asp?DDFDocuments/u/G/TBTN25/SAU1384.DOCX</v>
      </c>
      <c r="R123" s="6" t="str">
        <f>HYPERLINK("https://docs.wto.org/imrd/directdoc.asp?DDFDocuments/v/G/TBTN25/SAU1384.DOCX", "https://docs.wto.org/imrd/directdoc.asp?DDFDocuments/v/G/TBTN25/SAU1384.DOCX")</f>
        <v>https://docs.wto.org/imrd/directdoc.asp?DDFDocuments/v/G/TBTN25/SAU1384.DOCX</v>
      </c>
    </row>
    <row r="124" spans="1:18" ht="105" x14ac:dyDescent="0.25">
      <c r="A124" s="8" t="s">
        <v>654</v>
      </c>
      <c r="B124" s="6" t="s">
        <v>165</v>
      </c>
      <c r="C124" s="7">
        <v>45694</v>
      </c>
      <c r="D124" s="9" t="str">
        <f>HYPERLINK("https://eping.wto.org/en/Search?viewData= G/TBT/N/SAU/1386"," G/TBT/N/SAU/1386")</f>
        <v xml:space="preserve"> G/TBT/N/SAU/1386</v>
      </c>
      <c r="E124" s="8" t="s">
        <v>652</v>
      </c>
      <c r="F124" s="8" t="s">
        <v>653</v>
      </c>
      <c r="G124" s="8" t="s">
        <v>654</v>
      </c>
      <c r="H124" s="8" t="s">
        <v>32</v>
      </c>
      <c r="I124" s="8" t="s">
        <v>655</v>
      </c>
      <c r="J124" s="8" t="s">
        <v>23</v>
      </c>
      <c r="K124" s="8" t="s">
        <v>87</v>
      </c>
      <c r="L124" s="6"/>
      <c r="M124" s="7">
        <v>45754</v>
      </c>
      <c r="N124" s="6" t="s">
        <v>25</v>
      </c>
      <c r="O124" s="8" t="s">
        <v>656</v>
      </c>
      <c r="P124" s="6" t="str">
        <f>HYPERLINK("https://docs.wto.org/imrd/directdoc.asp?DDFDocuments/t/G/TBTN25/SAU1386.DOCX", "https://docs.wto.org/imrd/directdoc.asp?DDFDocuments/t/G/TBTN25/SAU1386.DOCX")</f>
        <v>https://docs.wto.org/imrd/directdoc.asp?DDFDocuments/t/G/TBTN25/SAU1386.DOCX</v>
      </c>
      <c r="Q124" s="6" t="str">
        <f>HYPERLINK("https://docs.wto.org/imrd/directdoc.asp?DDFDocuments/u/G/TBTN25/SAU1386.DOCX", "https://docs.wto.org/imrd/directdoc.asp?DDFDocuments/u/G/TBTN25/SAU1386.DOCX")</f>
        <v>https://docs.wto.org/imrd/directdoc.asp?DDFDocuments/u/G/TBTN25/SAU1386.DOCX</v>
      </c>
      <c r="R124" s="6" t="str">
        <f>HYPERLINK("https://docs.wto.org/imrd/directdoc.asp?DDFDocuments/v/G/TBTN25/SAU1386.DOCX", "https://docs.wto.org/imrd/directdoc.asp?DDFDocuments/v/G/TBTN25/SAU1386.DOCX")</f>
        <v>https://docs.wto.org/imrd/directdoc.asp?DDFDocuments/v/G/TBTN25/SAU1386.DOCX</v>
      </c>
    </row>
    <row r="125" spans="1:18" ht="300" x14ac:dyDescent="0.25">
      <c r="A125" s="8" t="s">
        <v>659</v>
      </c>
      <c r="B125" s="6" t="s">
        <v>588</v>
      </c>
      <c r="C125" s="7">
        <v>45694</v>
      </c>
      <c r="D125" s="9" t="str">
        <f>HYPERLINK("https://eping.wto.org/en/Search?viewData= G/TBT/N/THA/761"," G/TBT/N/THA/761")</f>
        <v xml:space="preserve"> G/TBT/N/THA/761</v>
      </c>
      <c r="E125" s="8" t="s">
        <v>657</v>
      </c>
      <c r="F125" s="8" t="s">
        <v>658</v>
      </c>
      <c r="G125" s="8" t="s">
        <v>659</v>
      </c>
      <c r="H125" s="8" t="s">
        <v>660</v>
      </c>
      <c r="I125" s="8" t="s">
        <v>661</v>
      </c>
      <c r="J125" s="8" t="s">
        <v>23</v>
      </c>
      <c r="K125" s="8" t="s">
        <v>87</v>
      </c>
      <c r="L125" s="6"/>
      <c r="M125" s="7">
        <v>45754</v>
      </c>
      <c r="N125" s="6" t="s">
        <v>25</v>
      </c>
      <c r="O125" s="8" t="s">
        <v>662</v>
      </c>
      <c r="P125" s="6" t="str">
        <f>HYPERLINK("https://docs.wto.org/imrd/directdoc.asp?DDFDocuments/t/G/TBTN25/THA761.DOCX", "https://docs.wto.org/imrd/directdoc.asp?DDFDocuments/t/G/TBTN25/THA761.DOCX")</f>
        <v>https://docs.wto.org/imrd/directdoc.asp?DDFDocuments/t/G/TBTN25/THA761.DOCX</v>
      </c>
      <c r="Q125" s="6" t="str">
        <f>HYPERLINK("https://docs.wto.org/imrd/directdoc.asp?DDFDocuments/u/G/TBTN25/THA761.DOCX", "https://docs.wto.org/imrd/directdoc.asp?DDFDocuments/u/G/TBTN25/THA761.DOCX")</f>
        <v>https://docs.wto.org/imrd/directdoc.asp?DDFDocuments/u/G/TBTN25/THA761.DOCX</v>
      </c>
      <c r="R125" s="6" t="str">
        <f>HYPERLINK("https://docs.wto.org/imrd/directdoc.asp?DDFDocuments/v/G/TBTN25/THA761.DOCX", "https://docs.wto.org/imrd/directdoc.asp?DDFDocuments/v/G/TBTN25/THA761.DOCX")</f>
        <v>https://docs.wto.org/imrd/directdoc.asp?DDFDocuments/v/G/TBTN25/THA761.DOCX</v>
      </c>
    </row>
    <row r="126" spans="1:18" ht="30" x14ac:dyDescent="0.25">
      <c r="A126" s="8" t="s">
        <v>665</v>
      </c>
      <c r="B126" s="6" t="s">
        <v>165</v>
      </c>
      <c r="C126" s="7">
        <v>45694</v>
      </c>
      <c r="D126" s="9" t="str">
        <f>HYPERLINK("https://eping.wto.org/en/Search?viewData= G/TBT/N/SAU/1383"," G/TBT/N/SAU/1383")</f>
        <v xml:space="preserve"> G/TBT/N/SAU/1383</v>
      </c>
      <c r="E126" s="8" t="s">
        <v>663</v>
      </c>
      <c r="F126" s="8" t="s">
        <v>664</v>
      </c>
      <c r="G126" s="8" t="s">
        <v>665</v>
      </c>
      <c r="H126" s="8" t="s">
        <v>649</v>
      </c>
      <c r="I126" s="8" t="s">
        <v>666</v>
      </c>
      <c r="J126" s="8" t="s">
        <v>23</v>
      </c>
      <c r="K126" s="8" t="s">
        <v>87</v>
      </c>
      <c r="L126" s="6"/>
      <c r="M126" s="7">
        <v>45754</v>
      </c>
      <c r="N126" s="6" t="s">
        <v>25</v>
      </c>
      <c r="O126" s="8" t="s">
        <v>667</v>
      </c>
      <c r="P126" s="6" t="str">
        <f>HYPERLINK("https://docs.wto.org/imrd/directdoc.asp?DDFDocuments/t/G/TBTN25/SAU1383.DOCX", "https://docs.wto.org/imrd/directdoc.asp?DDFDocuments/t/G/TBTN25/SAU1383.DOCX")</f>
        <v>https://docs.wto.org/imrd/directdoc.asp?DDFDocuments/t/G/TBTN25/SAU1383.DOCX</v>
      </c>
      <c r="Q126" s="6" t="str">
        <f>HYPERLINK("https://docs.wto.org/imrd/directdoc.asp?DDFDocuments/u/G/TBTN25/SAU1383.DOCX", "https://docs.wto.org/imrd/directdoc.asp?DDFDocuments/u/G/TBTN25/SAU1383.DOCX")</f>
        <v>https://docs.wto.org/imrd/directdoc.asp?DDFDocuments/u/G/TBTN25/SAU1383.DOCX</v>
      </c>
      <c r="R126" s="6" t="str">
        <f>HYPERLINK("https://docs.wto.org/imrd/directdoc.asp?DDFDocuments/v/G/TBTN25/SAU1383.DOCX", "https://docs.wto.org/imrd/directdoc.asp?DDFDocuments/v/G/TBTN25/SAU1383.DOCX")</f>
        <v>https://docs.wto.org/imrd/directdoc.asp?DDFDocuments/v/G/TBTN25/SAU1383.DOCX</v>
      </c>
    </row>
    <row r="127" spans="1:18" ht="30" x14ac:dyDescent="0.25">
      <c r="A127" s="8" t="s">
        <v>670</v>
      </c>
      <c r="B127" s="6" t="s">
        <v>165</v>
      </c>
      <c r="C127" s="7">
        <v>45694</v>
      </c>
      <c r="D127" s="9" t="str">
        <f>HYPERLINK("https://eping.wto.org/en/Search?viewData= G/TBT/N/SAU/1381"," G/TBT/N/SAU/1381")</f>
        <v xml:space="preserve"> G/TBT/N/SAU/1381</v>
      </c>
      <c r="E127" s="8" t="s">
        <v>668</v>
      </c>
      <c r="F127" s="8" t="s">
        <v>669</v>
      </c>
      <c r="G127" s="8" t="s">
        <v>670</v>
      </c>
      <c r="H127" s="8" t="s">
        <v>32</v>
      </c>
      <c r="I127" s="8" t="s">
        <v>671</v>
      </c>
      <c r="J127" s="8" t="s">
        <v>635</v>
      </c>
      <c r="K127" s="8" t="s">
        <v>87</v>
      </c>
      <c r="L127" s="6"/>
      <c r="M127" s="7">
        <v>45754</v>
      </c>
      <c r="N127" s="6" t="s">
        <v>25</v>
      </c>
      <c r="O127" s="8" t="s">
        <v>672</v>
      </c>
      <c r="P127" s="6" t="str">
        <f>HYPERLINK("https://docs.wto.org/imrd/directdoc.asp?DDFDocuments/t/G/TBTN25/SAU1381.DOCX", "https://docs.wto.org/imrd/directdoc.asp?DDFDocuments/t/G/TBTN25/SAU1381.DOCX")</f>
        <v>https://docs.wto.org/imrd/directdoc.asp?DDFDocuments/t/G/TBTN25/SAU1381.DOCX</v>
      </c>
      <c r="Q127" s="6" t="str">
        <f>HYPERLINK("https://docs.wto.org/imrd/directdoc.asp?DDFDocuments/u/G/TBTN25/SAU1381.DOCX", "https://docs.wto.org/imrd/directdoc.asp?DDFDocuments/u/G/TBTN25/SAU1381.DOCX")</f>
        <v>https://docs.wto.org/imrd/directdoc.asp?DDFDocuments/u/G/TBTN25/SAU1381.DOCX</v>
      </c>
      <c r="R127" s="6" t="str">
        <f>HYPERLINK("https://docs.wto.org/imrd/directdoc.asp?DDFDocuments/v/G/TBTN25/SAU1381.DOCX", "https://docs.wto.org/imrd/directdoc.asp?DDFDocuments/v/G/TBTN25/SAU1381.DOCX")</f>
        <v>https://docs.wto.org/imrd/directdoc.asp?DDFDocuments/v/G/TBTN25/SAU1381.DOCX</v>
      </c>
    </row>
    <row r="128" spans="1:18" ht="90" x14ac:dyDescent="0.25">
      <c r="A128" s="8" t="s">
        <v>634</v>
      </c>
      <c r="B128" s="6" t="s">
        <v>673</v>
      </c>
      <c r="C128" s="7">
        <v>45694</v>
      </c>
      <c r="D128" s="9" t="str">
        <f>HYPERLINK("https://eping.wto.org/en/Search?viewData= G/TBT/N/ARE/656, G/TBT/N/BHR/736, G/TBT/N/KWT/716, G/TBT/N/OMN/560, G/TBT/N/QAT/713, G/TBT/N/SAU/1385, G/TBT/N/YEM/316"," G/TBT/N/ARE/656, G/TBT/N/BHR/736, G/TBT/N/KWT/716, G/TBT/N/OMN/560, G/TBT/N/QAT/713, G/TBT/N/SAU/1385, G/TBT/N/YEM/316")</f>
        <v xml:space="preserve"> G/TBT/N/ARE/656, G/TBT/N/BHR/736, G/TBT/N/KWT/716, G/TBT/N/OMN/560, G/TBT/N/QAT/713, G/TBT/N/SAU/1385, G/TBT/N/YEM/316</v>
      </c>
      <c r="E128" s="8" t="s">
        <v>632</v>
      </c>
      <c r="F128" s="8" t="s">
        <v>633</v>
      </c>
      <c r="G128" s="8" t="s">
        <v>634</v>
      </c>
      <c r="H128" s="8" t="s">
        <v>32</v>
      </c>
      <c r="I128" s="8" t="s">
        <v>242</v>
      </c>
      <c r="J128" s="8" t="s">
        <v>635</v>
      </c>
      <c r="K128" s="8" t="s">
        <v>87</v>
      </c>
      <c r="L128" s="6"/>
      <c r="M128" s="7">
        <v>45754</v>
      </c>
      <c r="N128" s="6" t="s">
        <v>25</v>
      </c>
      <c r="O128" s="8" t="s">
        <v>636</v>
      </c>
      <c r="P128" s="6" t="str">
        <f>HYPERLINK("https://docs.wto.org/imrd/directdoc.asp?DDFDocuments/t/G/TBTN25/ARE656.DOCX", "https://docs.wto.org/imrd/directdoc.asp?DDFDocuments/t/G/TBTN25/ARE656.DOCX")</f>
        <v>https://docs.wto.org/imrd/directdoc.asp?DDFDocuments/t/G/TBTN25/ARE656.DOCX</v>
      </c>
      <c r="Q128" s="6" t="str">
        <f>HYPERLINK("https://docs.wto.org/imrd/directdoc.asp?DDFDocuments/u/G/TBTN25/ARE656.DOCX", "https://docs.wto.org/imrd/directdoc.asp?DDFDocuments/u/G/TBTN25/ARE656.DOCX")</f>
        <v>https://docs.wto.org/imrd/directdoc.asp?DDFDocuments/u/G/TBTN25/ARE656.DOCX</v>
      </c>
      <c r="R128" s="6" t="str">
        <f>HYPERLINK("https://docs.wto.org/imrd/directdoc.asp?DDFDocuments/v/G/TBTN25/ARE656.DOCX", "https://docs.wto.org/imrd/directdoc.asp?DDFDocuments/v/G/TBTN25/ARE656.DOCX")</f>
        <v>https://docs.wto.org/imrd/directdoc.asp?DDFDocuments/v/G/TBTN25/ARE656.DOCX</v>
      </c>
    </row>
    <row r="129" spans="1:18" ht="90" x14ac:dyDescent="0.25">
      <c r="A129" s="8" t="s">
        <v>634</v>
      </c>
      <c r="B129" s="6" t="s">
        <v>674</v>
      </c>
      <c r="C129" s="7">
        <v>45694</v>
      </c>
      <c r="D129" s="9" t="str">
        <f>HYPERLINK("https://eping.wto.org/en/Search?viewData= G/TBT/N/ARE/656, G/TBT/N/BHR/736, G/TBT/N/KWT/716, G/TBT/N/OMN/560, G/TBT/N/QAT/713, G/TBT/N/SAU/1385, G/TBT/N/YEM/316"," G/TBT/N/ARE/656, G/TBT/N/BHR/736, G/TBT/N/KWT/716, G/TBT/N/OMN/560, G/TBT/N/QAT/713, G/TBT/N/SAU/1385, G/TBT/N/YEM/316")</f>
        <v xml:space="preserve"> G/TBT/N/ARE/656, G/TBT/N/BHR/736, G/TBT/N/KWT/716, G/TBT/N/OMN/560, G/TBT/N/QAT/713, G/TBT/N/SAU/1385, G/TBT/N/YEM/316</v>
      </c>
      <c r="E129" s="8" t="s">
        <v>632</v>
      </c>
      <c r="F129" s="8" t="s">
        <v>633</v>
      </c>
      <c r="G129" s="8" t="s">
        <v>634</v>
      </c>
      <c r="H129" s="8" t="s">
        <v>32</v>
      </c>
      <c r="I129" s="8" t="s">
        <v>242</v>
      </c>
      <c r="J129" s="8" t="s">
        <v>635</v>
      </c>
      <c r="K129" s="8" t="s">
        <v>87</v>
      </c>
      <c r="L129" s="6"/>
      <c r="M129" s="7">
        <v>45754</v>
      </c>
      <c r="N129" s="6" t="s">
        <v>25</v>
      </c>
      <c r="O129" s="8" t="s">
        <v>636</v>
      </c>
      <c r="P129" s="6" t="str">
        <f>HYPERLINK("https://docs.wto.org/imrd/directdoc.asp?DDFDocuments/t/G/TBTN25/ARE656.DOCX", "https://docs.wto.org/imrd/directdoc.asp?DDFDocuments/t/G/TBTN25/ARE656.DOCX")</f>
        <v>https://docs.wto.org/imrd/directdoc.asp?DDFDocuments/t/G/TBTN25/ARE656.DOCX</v>
      </c>
      <c r="Q129" s="6" t="str">
        <f>HYPERLINK("https://docs.wto.org/imrd/directdoc.asp?DDFDocuments/u/G/TBTN25/ARE656.DOCX", "https://docs.wto.org/imrd/directdoc.asp?DDFDocuments/u/G/TBTN25/ARE656.DOCX")</f>
        <v>https://docs.wto.org/imrd/directdoc.asp?DDFDocuments/u/G/TBTN25/ARE656.DOCX</v>
      </c>
      <c r="R129" s="6" t="str">
        <f>HYPERLINK("https://docs.wto.org/imrd/directdoc.asp?DDFDocuments/v/G/TBTN25/ARE656.DOCX", "https://docs.wto.org/imrd/directdoc.asp?DDFDocuments/v/G/TBTN25/ARE656.DOCX")</f>
        <v>https://docs.wto.org/imrd/directdoc.asp?DDFDocuments/v/G/TBTN25/ARE656.DOCX</v>
      </c>
    </row>
    <row r="130" spans="1:18" ht="90" x14ac:dyDescent="0.25">
      <c r="A130" s="8" t="s">
        <v>634</v>
      </c>
      <c r="B130" s="6" t="s">
        <v>165</v>
      </c>
      <c r="C130" s="7">
        <v>45694</v>
      </c>
      <c r="D130" s="9" t="str">
        <f>HYPERLINK("https://eping.wto.org/en/Search?viewData= G/TBT/N/ARE/656, G/TBT/N/BHR/736, G/TBT/N/KWT/716, G/TBT/N/OMN/560, G/TBT/N/QAT/713, G/TBT/N/SAU/1385, G/TBT/N/YEM/316"," G/TBT/N/ARE/656, G/TBT/N/BHR/736, G/TBT/N/KWT/716, G/TBT/N/OMN/560, G/TBT/N/QAT/713, G/TBT/N/SAU/1385, G/TBT/N/YEM/316")</f>
        <v xml:space="preserve"> G/TBT/N/ARE/656, G/TBT/N/BHR/736, G/TBT/N/KWT/716, G/TBT/N/OMN/560, G/TBT/N/QAT/713, G/TBT/N/SAU/1385, G/TBT/N/YEM/316</v>
      </c>
      <c r="E130" s="8" t="s">
        <v>632</v>
      </c>
      <c r="F130" s="8" t="s">
        <v>633</v>
      </c>
      <c r="G130" s="8" t="s">
        <v>634</v>
      </c>
      <c r="H130" s="8" t="s">
        <v>32</v>
      </c>
      <c r="I130" s="8" t="s">
        <v>242</v>
      </c>
      <c r="J130" s="8" t="s">
        <v>635</v>
      </c>
      <c r="K130" s="8" t="s">
        <v>87</v>
      </c>
      <c r="L130" s="6"/>
      <c r="M130" s="7">
        <v>45754</v>
      </c>
      <c r="N130" s="6" t="s">
        <v>25</v>
      </c>
      <c r="O130" s="8" t="s">
        <v>636</v>
      </c>
      <c r="P130" s="6" t="str">
        <f>HYPERLINK("https://docs.wto.org/imrd/directdoc.asp?DDFDocuments/t/G/TBTN25/ARE656.DOCX", "https://docs.wto.org/imrd/directdoc.asp?DDFDocuments/t/G/TBTN25/ARE656.DOCX")</f>
        <v>https://docs.wto.org/imrd/directdoc.asp?DDFDocuments/t/G/TBTN25/ARE656.DOCX</v>
      </c>
      <c r="Q130" s="6" t="str">
        <f>HYPERLINK("https://docs.wto.org/imrd/directdoc.asp?DDFDocuments/u/G/TBTN25/ARE656.DOCX", "https://docs.wto.org/imrd/directdoc.asp?DDFDocuments/u/G/TBTN25/ARE656.DOCX")</f>
        <v>https://docs.wto.org/imrd/directdoc.asp?DDFDocuments/u/G/TBTN25/ARE656.DOCX</v>
      </c>
      <c r="R130" s="6" t="str">
        <f>HYPERLINK("https://docs.wto.org/imrd/directdoc.asp?DDFDocuments/v/G/TBTN25/ARE656.DOCX", "https://docs.wto.org/imrd/directdoc.asp?DDFDocuments/v/G/TBTN25/ARE656.DOCX")</f>
        <v>https://docs.wto.org/imrd/directdoc.asp?DDFDocuments/v/G/TBTN25/ARE656.DOCX</v>
      </c>
    </row>
    <row r="131" spans="1:18" ht="90" x14ac:dyDescent="0.25">
      <c r="A131" s="8" t="s">
        <v>634</v>
      </c>
      <c r="B131" s="6" t="s">
        <v>675</v>
      </c>
      <c r="C131" s="7">
        <v>45694</v>
      </c>
      <c r="D131" s="9" t="str">
        <f>HYPERLINK("https://eping.wto.org/en/Search?viewData= G/TBT/N/ARE/656, G/TBT/N/BHR/736, G/TBT/N/KWT/716, G/TBT/N/OMN/560, G/TBT/N/QAT/713, G/TBT/N/SAU/1385, G/TBT/N/YEM/316"," G/TBT/N/ARE/656, G/TBT/N/BHR/736, G/TBT/N/KWT/716, G/TBT/N/OMN/560, G/TBT/N/QAT/713, G/TBT/N/SAU/1385, G/TBT/N/YEM/316")</f>
        <v xml:space="preserve"> G/TBT/N/ARE/656, G/TBT/N/BHR/736, G/TBT/N/KWT/716, G/TBT/N/OMN/560, G/TBT/N/QAT/713, G/TBT/N/SAU/1385, G/TBT/N/YEM/316</v>
      </c>
      <c r="E131" s="8" t="s">
        <v>632</v>
      </c>
      <c r="F131" s="8" t="s">
        <v>633</v>
      </c>
      <c r="G131" s="8" t="s">
        <v>634</v>
      </c>
      <c r="H131" s="8" t="s">
        <v>32</v>
      </c>
      <c r="I131" s="8" t="s">
        <v>242</v>
      </c>
      <c r="J131" s="8" t="s">
        <v>635</v>
      </c>
      <c r="K131" s="8" t="s">
        <v>87</v>
      </c>
      <c r="L131" s="6"/>
      <c r="M131" s="7">
        <v>45754</v>
      </c>
      <c r="N131" s="6" t="s">
        <v>25</v>
      </c>
      <c r="O131" s="8" t="s">
        <v>636</v>
      </c>
      <c r="P131" s="6" t="str">
        <f>HYPERLINK("https://docs.wto.org/imrd/directdoc.asp?DDFDocuments/t/G/TBTN25/ARE656.DOCX", "https://docs.wto.org/imrd/directdoc.asp?DDFDocuments/t/G/TBTN25/ARE656.DOCX")</f>
        <v>https://docs.wto.org/imrd/directdoc.asp?DDFDocuments/t/G/TBTN25/ARE656.DOCX</v>
      </c>
      <c r="Q131" s="6" t="str">
        <f>HYPERLINK("https://docs.wto.org/imrd/directdoc.asp?DDFDocuments/u/G/TBTN25/ARE656.DOCX", "https://docs.wto.org/imrd/directdoc.asp?DDFDocuments/u/G/TBTN25/ARE656.DOCX")</f>
        <v>https://docs.wto.org/imrd/directdoc.asp?DDFDocuments/u/G/TBTN25/ARE656.DOCX</v>
      </c>
      <c r="R131" s="6" t="str">
        <f>HYPERLINK("https://docs.wto.org/imrd/directdoc.asp?DDFDocuments/v/G/TBTN25/ARE656.DOCX", "https://docs.wto.org/imrd/directdoc.asp?DDFDocuments/v/G/TBTN25/ARE656.DOCX")</f>
        <v>https://docs.wto.org/imrd/directdoc.asp?DDFDocuments/v/G/TBTN25/ARE656.DOCX</v>
      </c>
    </row>
    <row r="132" spans="1:18" ht="120" x14ac:dyDescent="0.25">
      <c r="A132" s="8" t="s">
        <v>665</v>
      </c>
      <c r="B132" s="6" t="s">
        <v>165</v>
      </c>
      <c r="C132" s="7">
        <v>45694</v>
      </c>
      <c r="D132" s="9" t="str">
        <f>HYPERLINK("https://eping.wto.org/en/Search?viewData= G/TBT/N/SAU/1382"," G/TBT/N/SAU/1382")</f>
        <v xml:space="preserve"> G/TBT/N/SAU/1382</v>
      </c>
      <c r="E132" s="8" t="s">
        <v>676</v>
      </c>
      <c r="F132" s="8" t="s">
        <v>677</v>
      </c>
      <c r="G132" s="8" t="s">
        <v>665</v>
      </c>
      <c r="H132" s="8" t="s">
        <v>678</v>
      </c>
      <c r="I132" s="8" t="s">
        <v>666</v>
      </c>
      <c r="J132" s="8" t="s">
        <v>23</v>
      </c>
      <c r="K132" s="8" t="s">
        <v>87</v>
      </c>
      <c r="L132" s="6"/>
      <c r="M132" s="7">
        <v>45754</v>
      </c>
      <c r="N132" s="6" t="s">
        <v>25</v>
      </c>
      <c r="O132" s="8" t="s">
        <v>679</v>
      </c>
      <c r="P132" s="6" t="str">
        <f>HYPERLINK("https://docs.wto.org/imrd/directdoc.asp?DDFDocuments/t/G/TBTN25/SAU1382.DOCX", "https://docs.wto.org/imrd/directdoc.asp?DDFDocuments/t/G/TBTN25/SAU1382.DOCX")</f>
        <v>https://docs.wto.org/imrd/directdoc.asp?DDFDocuments/t/G/TBTN25/SAU1382.DOCX</v>
      </c>
      <c r="Q132" s="6" t="str">
        <f>HYPERLINK("https://docs.wto.org/imrd/directdoc.asp?DDFDocuments/u/G/TBTN25/SAU1382.DOCX", "https://docs.wto.org/imrd/directdoc.asp?DDFDocuments/u/G/TBTN25/SAU1382.DOCX")</f>
        <v>https://docs.wto.org/imrd/directdoc.asp?DDFDocuments/u/G/TBTN25/SAU1382.DOCX</v>
      </c>
      <c r="R132" s="6" t="str">
        <f>HYPERLINK("https://docs.wto.org/imrd/directdoc.asp?DDFDocuments/v/G/TBTN25/SAU1382.DOCX", "https://docs.wto.org/imrd/directdoc.asp?DDFDocuments/v/G/TBTN25/SAU1382.DOCX")</f>
        <v>https://docs.wto.org/imrd/directdoc.asp?DDFDocuments/v/G/TBTN25/SAU1382.DOCX</v>
      </c>
    </row>
    <row r="133" spans="1:18" ht="30" x14ac:dyDescent="0.25">
      <c r="A133" s="8" t="s">
        <v>682</v>
      </c>
      <c r="B133" s="6" t="s">
        <v>165</v>
      </c>
      <c r="C133" s="7">
        <v>45694</v>
      </c>
      <c r="D133" s="9" t="str">
        <f>HYPERLINK("https://eping.wto.org/en/Search?viewData= G/TBT/N/SAU/1380"," G/TBT/N/SAU/1380")</f>
        <v xml:space="preserve"> G/TBT/N/SAU/1380</v>
      </c>
      <c r="E133" s="8" t="s">
        <v>680</v>
      </c>
      <c r="F133" s="8" t="s">
        <v>681</v>
      </c>
      <c r="G133" s="8" t="s">
        <v>682</v>
      </c>
      <c r="H133" s="8" t="s">
        <v>389</v>
      </c>
      <c r="I133" s="8" t="s">
        <v>683</v>
      </c>
      <c r="J133" s="8" t="s">
        <v>23</v>
      </c>
      <c r="K133" s="8" t="s">
        <v>87</v>
      </c>
      <c r="L133" s="6"/>
      <c r="M133" s="7">
        <v>45754</v>
      </c>
      <c r="N133" s="6" t="s">
        <v>25</v>
      </c>
      <c r="O133" s="8" t="s">
        <v>684</v>
      </c>
      <c r="P133" s="6" t="str">
        <f>HYPERLINK("https://docs.wto.org/imrd/directdoc.asp?DDFDocuments/t/G/TBTN25/SAU1380.DOCX", "https://docs.wto.org/imrd/directdoc.asp?DDFDocuments/t/G/TBTN25/SAU1380.DOCX")</f>
        <v>https://docs.wto.org/imrd/directdoc.asp?DDFDocuments/t/G/TBTN25/SAU1380.DOCX</v>
      </c>
      <c r="Q133" s="6" t="str">
        <f>HYPERLINK("https://docs.wto.org/imrd/directdoc.asp?DDFDocuments/u/G/TBTN25/SAU1380.DOCX", "https://docs.wto.org/imrd/directdoc.asp?DDFDocuments/u/G/TBTN25/SAU1380.DOCX")</f>
        <v>https://docs.wto.org/imrd/directdoc.asp?DDFDocuments/u/G/TBTN25/SAU1380.DOCX</v>
      </c>
      <c r="R133" s="6" t="str">
        <f>HYPERLINK("https://docs.wto.org/imrd/directdoc.asp?DDFDocuments/v/G/TBTN25/SAU1380.DOCX", "https://docs.wto.org/imrd/directdoc.asp?DDFDocuments/v/G/TBTN25/SAU1380.DOCX")</f>
        <v>https://docs.wto.org/imrd/directdoc.asp?DDFDocuments/v/G/TBTN25/SAU1380.DOCX</v>
      </c>
    </row>
    <row r="134" spans="1:18" ht="90" x14ac:dyDescent="0.25">
      <c r="A134" s="8" t="s">
        <v>687</v>
      </c>
      <c r="B134" s="6" t="s">
        <v>215</v>
      </c>
      <c r="C134" s="7">
        <v>45693</v>
      </c>
      <c r="D134" s="9" t="str">
        <f>HYPERLINK("https://eping.wto.org/en/Search?viewData= G/TBT/N/UGA/2118"," G/TBT/N/UGA/2118")</f>
        <v xml:space="preserve"> G/TBT/N/UGA/2118</v>
      </c>
      <c r="E134" s="8" t="s">
        <v>685</v>
      </c>
      <c r="F134" s="8" t="s">
        <v>686</v>
      </c>
      <c r="G134" s="8" t="s">
        <v>687</v>
      </c>
      <c r="H134" s="8" t="s">
        <v>688</v>
      </c>
      <c r="I134" s="8" t="s">
        <v>689</v>
      </c>
      <c r="J134" s="8" t="s">
        <v>690</v>
      </c>
      <c r="K134" s="8" t="s">
        <v>32</v>
      </c>
      <c r="L134" s="6"/>
      <c r="M134" s="7">
        <v>45753</v>
      </c>
      <c r="N134" s="6" t="s">
        <v>25</v>
      </c>
      <c r="O134" s="8" t="s">
        <v>691</v>
      </c>
      <c r="P134" s="6" t="str">
        <f>HYPERLINK("https://docs.wto.org/imrd/directdoc.asp?DDFDocuments/t/G/TBTN25/UGA2118.DOCX", "https://docs.wto.org/imrd/directdoc.asp?DDFDocuments/t/G/TBTN25/UGA2118.DOCX")</f>
        <v>https://docs.wto.org/imrd/directdoc.asp?DDFDocuments/t/G/TBTN25/UGA2118.DOCX</v>
      </c>
      <c r="Q134" s="6" t="str">
        <f>HYPERLINK("https://docs.wto.org/imrd/directdoc.asp?DDFDocuments/u/G/TBTN25/UGA2118.DOCX", "https://docs.wto.org/imrd/directdoc.asp?DDFDocuments/u/G/TBTN25/UGA2118.DOCX")</f>
        <v>https://docs.wto.org/imrd/directdoc.asp?DDFDocuments/u/G/TBTN25/UGA2118.DOCX</v>
      </c>
      <c r="R134" s="6" t="str">
        <f>HYPERLINK("https://docs.wto.org/imrd/directdoc.asp?DDFDocuments/v/G/TBTN25/UGA2118.DOCX", "https://docs.wto.org/imrd/directdoc.asp?DDFDocuments/v/G/TBTN25/UGA2118.DOCX")</f>
        <v>https://docs.wto.org/imrd/directdoc.asp?DDFDocuments/v/G/TBTN25/UGA2118.DOCX</v>
      </c>
    </row>
    <row r="135" spans="1:18" ht="90" x14ac:dyDescent="0.25">
      <c r="A135" s="8" t="s">
        <v>694</v>
      </c>
      <c r="B135" s="6" t="s">
        <v>64</v>
      </c>
      <c r="C135" s="7">
        <v>45692</v>
      </c>
      <c r="D135" s="9" t="str">
        <f>HYPERLINK("https://eping.wto.org/en/Search?viewData= G/TBT/N/IDN/175"," G/TBT/N/IDN/175")</f>
        <v xml:space="preserve"> G/TBT/N/IDN/175</v>
      </c>
      <c r="E135" s="8" t="s">
        <v>692</v>
      </c>
      <c r="F135" s="8" t="s">
        <v>693</v>
      </c>
      <c r="G135" s="8" t="s">
        <v>694</v>
      </c>
      <c r="H135" s="8" t="s">
        <v>32</v>
      </c>
      <c r="I135" s="8" t="s">
        <v>213</v>
      </c>
      <c r="J135" s="8" t="s">
        <v>695</v>
      </c>
      <c r="K135" s="8" t="s">
        <v>565</v>
      </c>
      <c r="L135" s="6"/>
      <c r="M135" s="7">
        <v>45752</v>
      </c>
      <c r="N135" s="6" t="s">
        <v>25</v>
      </c>
      <c r="O135" s="8" t="s">
        <v>696</v>
      </c>
      <c r="P135" s="6" t="str">
        <f>HYPERLINK("https://docs.wto.org/imrd/directdoc.asp?DDFDocuments/t/G/TBTN25/IDN175.DOCX", "https://docs.wto.org/imrd/directdoc.asp?DDFDocuments/t/G/TBTN25/IDN175.DOCX")</f>
        <v>https://docs.wto.org/imrd/directdoc.asp?DDFDocuments/t/G/TBTN25/IDN175.DOCX</v>
      </c>
      <c r="Q135" s="6" t="str">
        <f>HYPERLINK("https://docs.wto.org/imrd/directdoc.asp?DDFDocuments/u/G/TBTN25/IDN175.DOCX", "https://docs.wto.org/imrd/directdoc.asp?DDFDocuments/u/G/TBTN25/IDN175.DOCX")</f>
        <v>https://docs.wto.org/imrd/directdoc.asp?DDFDocuments/u/G/TBTN25/IDN175.DOCX</v>
      </c>
      <c r="R135" s="6" t="str">
        <f>HYPERLINK("https://docs.wto.org/imrd/directdoc.asp?DDFDocuments/v/G/TBTN25/IDN175.DOCX", "https://docs.wto.org/imrd/directdoc.asp?DDFDocuments/v/G/TBTN25/IDN175.DOCX")</f>
        <v>https://docs.wto.org/imrd/directdoc.asp?DDFDocuments/v/G/TBTN25/IDN175.DOCX</v>
      </c>
    </row>
    <row r="136" spans="1:18" ht="180" x14ac:dyDescent="0.25">
      <c r="A136" s="8" t="s">
        <v>699</v>
      </c>
      <c r="B136" s="6" t="s">
        <v>588</v>
      </c>
      <c r="C136" s="7">
        <v>45692</v>
      </c>
      <c r="D136" s="9" t="str">
        <f>HYPERLINK("https://eping.wto.org/en/Search?viewData= G/TBT/N/THA/758"," G/TBT/N/THA/758")</f>
        <v xml:space="preserve"> G/TBT/N/THA/758</v>
      </c>
      <c r="E136" s="8" t="s">
        <v>697</v>
      </c>
      <c r="F136" s="8" t="s">
        <v>698</v>
      </c>
      <c r="G136" s="8" t="s">
        <v>699</v>
      </c>
      <c r="H136" s="8" t="s">
        <v>700</v>
      </c>
      <c r="I136" s="8" t="s">
        <v>213</v>
      </c>
      <c r="J136" s="8" t="s">
        <v>23</v>
      </c>
      <c r="K136" s="8" t="s">
        <v>87</v>
      </c>
      <c r="L136" s="6"/>
      <c r="M136" s="7">
        <v>45752</v>
      </c>
      <c r="N136" s="6" t="s">
        <v>25</v>
      </c>
      <c r="O136" s="8" t="s">
        <v>701</v>
      </c>
      <c r="P136" s="6" t="str">
        <f>HYPERLINK("https://docs.wto.org/imrd/directdoc.asp?DDFDocuments/t/G/TBTN25/THA758.DOCX", "https://docs.wto.org/imrd/directdoc.asp?DDFDocuments/t/G/TBTN25/THA758.DOCX")</f>
        <v>https://docs.wto.org/imrd/directdoc.asp?DDFDocuments/t/G/TBTN25/THA758.DOCX</v>
      </c>
      <c r="Q136" s="6" t="str">
        <f>HYPERLINK("https://docs.wto.org/imrd/directdoc.asp?DDFDocuments/u/G/TBTN25/THA758.DOCX", "https://docs.wto.org/imrd/directdoc.asp?DDFDocuments/u/G/TBTN25/THA758.DOCX")</f>
        <v>https://docs.wto.org/imrd/directdoc.asp?DDFDocuments/u/G/TBTN25/THA758.DOCX</v>
      </c>
      <c r="R136" s="6" t="str">
        <f>HYPERLINK("https://docs.wto.org/imrd/directdoc.asp?DDFDocuments/v/G/TBTN25/THA758.DOCX", "https://docs.wto.org/imrd/directdoc.asp?DDFDocuments/v/G/TBTN25/THA758.DOCX")</f>
        <v>https://docs.wto.org/imrd/directdoc.asp?DDFDocuments/v/G/TBTN25/THA758.DOCX</v>
      </c>
    </row>
    <row r="137" spans="1:18" ht="105" x14ac:dyDescent="0.25">
      <c r="A137" s="8" t="s">
        <v>704</v>
      </c>
      <c r="B137" s="6" t="s">
        <v>89</v>
      </c>
      <c r="C137" s="7">
        <v>45692</v>
      </c>
      <c r="D137" s="9" t="str">
        <f>HYPERLINK("https://eping.wto.org/en/Search?viewData= G/TBT/N/ISR/1362"," G/TBT/N/ISR/1362")</f>
        <v xml:space="preserve"> G/TBT/N/ISR/1362</v>
      </c>
      <c r="E137" s="8" t="s">
        <v>702</v>
      </c>
      <c r="F137" s="8" t="s">
        <v>703</v>
      </c>
      <c r="G137" s="8" t="s">
        <v>704</v>
      </c>
      <c r="H137" s="8" t="s">
        <v>705</v>
      </c>
      <c r="I137" s="8" t="s">
        <v>706</v>
      </c>
      <c r="J137" s="8" t="s">
        <v>23</v>
      </c>
      <c r="K137" s="8" t="s">
        <v>32</v>
      </c>
      <c r="L137" s="6"/>
      <c r="M137" s="7">
        <v>45752</v>
      </c>
      <c r="N137" s="6" t="s">
        <v>25</v>
      </c>
      <c r="O137" s="8" t="s">
        <v>707</v>
      </c>
      <c r="P137" s="6" t="str">
        <f>HYPERLINK("https://docs.wto.org/imrd/directdoc.asp?DDFDocuments/t/G/TBTN25/ISR1362.DOCX", "https://docs.wto.org/imrd/directdoc.asp?DDFDocuments/t/G/TBTN25/ISR1362.DOCX")</f>
        <v>https://docs.wto.org/imrd/directdoc.asp?DDFDocuments/t/G/TBTN25/ISR1362.DOCX</v>
      </c>
      <c r="Q137" s="6" t="str">
        <f>HYPERLINK("https://docs.wto.org/imrd/directdoc.asp?DDFDocuments/u/G/TBTN25/ISR1362.DOCX", "https://docs.wto.org/imrd/directdoc.asp?DDFDocuments/u/G/TBTN25/ISR1362.DOCX")</f>
        <v>https://docs.wto.org/imrd/directdoc.asp?DDFDocuments/u/G/TBTN25/ISR1362.DOCX</v>
      </c>
      <c r="R137" s="6" t="str">
        <f>HYPERLINK("https://docs.wto.org/imrd/directdoc.asp?DDFDocuments/v/G/TBTN25/ISR1362.DOCX", "https://docs.wto.org/imrd/directdoc.asp?DDFDocuments/v/G/TBTN25/ISR1362.DOCX")</f>
        <v>https://docs.wto.org/imrd/directdoc.asp?DDFDocuments/v/G/TBTN25/ISR1362.DOCX</v>
      </c>
    </row>
    <row r="138" spans="1:18" ht="150" x14ac:dyDescent="0.25">
      <c r="A138" s="8" t="s">
        <v>710</v>
      </c>
      <c r="B138" s="6" t="s">
        <v>588</v>
      </c>
      <c r="C138" s="7">
        <v>45692</v>
      </c>
      <c r="D138" s="9" t="str">
        <f>HYPERLINK("https://eping.wto.org/en/Search?viewData= G/TBT/N/THA/760"," G/TBT/N/THA/760")</f>
        <v xml:space="preserve"> G/TBT/N/THA/760</v>
      </c>
      <c r="E138" s="8" t="s">
        <v>708</v>
      </c>
      <c r="F138" s="8" t="s">
        <v>709</v>
      </c>
      <c r="G138" s="8" t="s">
        <v>710</v>
      </c>
      <c r="H138" s="8" t="s">
        <v>32</v>
      </c>
      <c r="I138" s="8" t="s">
        <v>711</v>
      </c>
      <c r="J138" s="8" t="s">
        <v>23</v>
      </c>
      <c r="K138" s="8" t="s">
        <v>87</v>
      </c>
      <c r="L138" s="6"/>
      <c r="M138" s="7">
        <v>45752</v>
      </c>
      <c r="N138" s="6" t="s">
        <v>25</v>
      </c>
      <c r="O138" s="8" t="s">
        <v>712</v>
      </c>
      <c r="P138" s="6" t="str">
        <f>HYPERLINK("https://docs.wto.org/imrd/directdoc.asp?DDFDocuments/t/G/TBTN25/THA760.DOCX", "https://docs.wto.org/imrd/directdoc.asp?DDFDocuments/t/G/TBTN25/THA760.DOCX")</f>
        <v>https://docs.wto.org/imrd/directdoc.asp?DDFDocuments/t/G/TBTN25/THA760.DOCX</v>
      </c>
      <c r="Q138" s="6" t="str">
        <f>HYPERLINK("https://docs.wto.org/imrd/directdoc.asp?DDFDocuments/u/G/TBTN25/THA760.DOCX", "https://docs.wto.org/imrd/directdoc.asp?DDFDocuments/u/G/TBTN25/THA760.DOCX")</f>
        <v>https://docs.wto.org/imrd/directdoc.asp?DDFDocuments/u/G/TBTN25/THA760.DOCX</v>
      </c>
      <c r="R138" s="6" t="str">
        <f>HYPERLINK("https://docs.wto.org/imrd/directdoc.asp?DDFDocuments/v/G/TBTN25/THA760.DOCX", "https://docs.wto.org/imrd/directdoc.asp?DDFDocuments/v/G/TBTN25/THA760.DOCX")</f>
        <v>https://docs.wto.org/imrd/directdoc.asp?DDFDocuments/v/G/TBTN25/THA760.DOCX</v>
      </c>
    </row>
    <row r="139" spans="1:18" ht="195" x14ac:dyDescent="0.25">
      <c r="A139" s="8" t="s">
        <v>715</v>
      </c>
      <c r="B139" s="6" t="s">
        <v>588</v>
      </c>
      <c r="C139" s="7">
        <v>45692</v>
      </c>
      <c r="D139" s="9" t="str">
        <f>HYPERLINK("https://eping.wto.org/en/Search?viewData= G/TBT/N/THA/759"," G/TBT/N/THA/759")</f>
        <v xml:space="preserve"> G/TBT/N/THA/759</v>
      </c>
      <c r="E139" s="8" t="s">
        <v>713</v>
      </c>
      <c r="F139" s="8" t="s">
        <v>714</v>
      </c>
      <c r="G139" s="8" t="s">
        <v>715</v>
      </c>
      <c r="H139" s="8" t="s">
        <v>660</v>
      </c>
      <c r="I139" s="8" t="s">
        <v>661</v>
      </c>
      <c r="J139" s="8" t="s">
        <v>23</v>
      </c>
      <c r="K139" s="8" t="s">
        <v>716</v>
      </c>
      <c r="L139" s="6"/>
      <c r="M139" s="7">
        <v>45752</v>
      </c>
      <c r="N139" s="6" t="s">
        <v>25</v>
      </c>
      <c r="O139" s="8" t="s">
        <v>717</v>
      </c>
      <c r="P139" s="6" t="str">
        <f>HYPERLINK("https://docs.wto.org/imrd/directdoc.asp?DDFDocuments/t/G/TBTN25/THA759.DOCX", "https://docs.wto.org/imrd/directdoc.asp?DDFDocuments/t/G/TBTN25/THA759.DOCX")</f>
        <v>https://docs.wto.org/imrd/directdoc.asp?DDFDocuments/t/G/TBTN25/THA759.DOCX</v>
      </c>
      <c r="Q139" s="6" t="str">
        <f>HYPERLINK("https://docs.wto.org/imrd/directdoc.asp?DDFDocuments/u/G/TBTN25/THA759.DOCX", "https://docs.wto.org/imrd/directdoc.asp?DDFDocuments/u/G/TBTN25/THA759.DOCX")</f>
        <v>https://docs.wto.org/imrd/directdoc.asp?DDFDocuments/u/G/TBTN25/THA759.DOCX</v>
      </c>
      <c r="R139" s="6" t="str">
        <f>HYPERLINK("https://docs.wto.org/imrd/directdoc.asp?DDFDocuments/v/G/TBTN25/THA759.DOCX", "https://docs.wto.org/imrd/directdoc.asp?DDFDocuments/v/G/TBTN25/THA759.DOCX")</f>
        <v>https://docs.wto.org/imrd/directdoc.asp?DDFDocuments/v/G/TBTN25/THA759.DOCX</v>
      </c>
    </row>
    <row r="140" spans="1:18" ht="30" x14ac:dyDescent="0.25">
      <c r="A140" s="8" t="s">
        <v>665</v>
      </c>
      <c r="B140" s="6" t="s">
        <v>674</v>
      </c>
      <c r="C140" s="7">
        <v>45691</v>
      </c>
      <c r="D140" s="9" t="str">
        <f>HYPERLINK("https://eping.wto.org/en/Search?viewData= G/TBT/N/ARE/654, G/TBT/N/BHR/735, G/TBT/N/KWT/715, G/TBT/N/OMN/559, G/TBT/N/QAT/712, G/TBT/N/SAU/1379, G/TBT/N/YEM/315"," G/TBT/N/ARE/654, G/TBT/N/BHR/735, G/TBT/N/KWT/715, G/TBT/N/OMN/559, G/TBT/N/QAT/712, G/TBT/N/SAU/1379, G/TBT/N/YEM/315")</f>
        <v xml:space="preserve"> G/TBT/N/ARE/654, G/TBT/N/BHR/735, G/TBT/N/KWT/715, G/TBT/N/OMN/559, G/TBT/N/QAT/712, G/TBT/N/SAU/1379, G/TBT/N/YEM/315</v>
      </c>
      <c r="E140" s="8" t="s">
        <v>718</v>
      </c>
      <c r="F140" s="8" t="s">
        <v>719</v>
      </c>
      <c r="G140" s="8" t="s">
        <v>665</v>
      </c>
      <c r="H140" s="8" t="s">
        <v>649</v>
      </c>
      <c r="I140" s="8" t="s">
        <v>666</v>
      </c>
      <c r="J140" s="8" t="s">
        <v>720</v>
      </c>
      <c r="K140" s="8" t="s">
        <v>87</v>
      </c>
      <c r="L140" s="6"/>
      <c r="M140" s="7">
        <v>45751</v>
      </c>
      <c r="N140" s="6" t="s">
        <v>25</v>
      </c>
      <c r="O140" s="8" t="s">
        <v>721</v>
      </c>
      <c r="P140" s="6" t="str">
        <f>HYPERLINK("https://docs.wto.org/imrd/directdoc.asp?DDFDocuments/t/G/TBTN25/ARE654.DOCX", "https://docs.wto.org/imrd/directdoc.asp?DDFDocuments/t/G/TBTN25/ARE654.DOCX")</f>
        <v>https://docs.wto.org/imrd/directdoc.asp?DDFDocuments/t/G/TBTN25/ARE654.DOCX</v>
      </c>
      <c r="Q140" s="6" t="str">
        <f>HYPERLINK("https://docs.wto.org/imrd/directdoc.asp?DDFDocuments/u/G/TBTN25/ARE654.DOCX", "https://docs.wto.org/imrd/directdoc.asp?DDFDocuments/u/G/TBTN25/ARE654.DOCX")</f>
        <v>https://docs.wto.org/imrd/directdoc.asp?DDFDocuments/u/G/TBTN25/ARE654.DOCX</v>
      </c>
      <c r="R140" s="6" t="str">
        <f>HYPERLINK("https://docs.wto.org/imrd/directdoc.asp?DDFDocuments/v/G/TBTN25/ARE654.DOCX", "https://docs.wto.org/imrd/directdoc.asp?DDFDocuments/v/G/TBTN25/ARE654.DOCX")</f>
        <v>https://docs.wto.org/imrd/directdoc.asp?DDFDocuments/v/G/TBTN25/ARE654.DOCX</v>
      </c>
    </row>
    <row r="141" spans="1:18" ht="30" x14ac:dyDescent="0.25">
      <c r="A141" s="8" t="s">
        <v>665</v>
      </c>
      <c r="B141" s="6" t="s">
        <v>631</v>
      </c>
      <c r="C141" s="7">
        <v>45691</v>
      </c>
      <c r="D141" s="9" t="str">
        <f>HYPERLINK("https://eping.wto.org/en/Search?viewData= G/TBT/N/ARE/654, G/TBT/N/BHR/735, G/TBT/N/KWT/715, G/TBT/N/OMN/559, G/TBT/N/QAT/712, G/TBT/N/SAU/1379, G/TBT/N/YEM/315"," G/TBT/N/ARE/654, G/TBT/N/BHR/735, G/TBT/N/KWT/715, G/TBT/N/OMN/559, G/TBT/N/QAT/712, G/TBT/N/SAU/1379, G/TBT/N/YEM/315")</f>
        <v xml:space="preserve"> G/TBT/N/ARE/654, G/TBT/N/BHR/735, G/TBT/N/KWT/715, G/TBT/N/OMN/559, G/TBT/N/QAT/712, G/TBT/N/SAU/1379, G/TBT/N/YEM/315</v>
      </c>
      <c r="E141" s="8" t="s">
        <v>718</v>
      </c>
      <c r="F141" s="8" t="s">
        <v>719</v>
      </c>
      <c r="G141" s="8" t="s">
        <v>665</v>
      </c>
      <c r="H141" s="8" t="s">
        <v>649</v>
      </c>
      <c r="I141" s="8" t="s">
        <v>666</v>
      </c>
      <c r="J141" s="8" t="s">
        <v>720</v>
      </c>
      <c r="K141" s="8" t="s">
        <v>87</v>
      </c>
      <c r="L141" s="6"/>
      <c r="M141" s="7">
        <v>45751</v>
      </c>
      <c r="N141" s="6" t="s">
        <v>25</v>
      </c>
      <c r="O141" s="8" t="s">
        <v>721</v>
      </c>
      <c r="P141" s="6" t="str">
        <f>HYPERLINK("https://docs.wto.org/imrd/directdoc.asp?DDFDocuments/t/G/TBTN25/ARE654.DOCX", "https://docs.wto.org/imrd/directdoc.asp?DDFDocuments/t/G/TBTN25/ARE654.DOCX")</f>
        <v>https://docs.wto.org/imrd/directdoc.asp?DDFDocuments/t/G/TBTN25/ARE654.DOCX</v>
      </c>
      <c r="Q141" s="6" t="str">
        <f>HYPERLINK("https://docs.wto.org/imrd/directdoc.asp?DDFDocuments/u/G/TBTN25/ARE654.DOCX", "https://docs.wto.org/imrd/directdoc.asp?DDFDocuments/u/G/TBTN25/ARE654.DOCX")</f>
        <v>https://docs.wto.org/imrd/directdoc.asp?DDFDocuments/u/G/TBTN25/ARE654.DOCX</v>
      </c>
      <c r="R141" s="6" t="str">
        <f>HYPERLINK("https://docs.wto.org/imrd/directdoc.asp?DDFDocuments/v/G/TBTN25/ARE654.DOCX", "https://docs.wto.org/imrd/directdoc.asp?DDFDocuments/v/G/TBTN25/ARE654.DOCX")</f>
        <v>https://docs.wto.org/imrd/directdoc.asp?DDFDocuments/v/G/TBTN25/ARE654.DOCX</v>
      </c>
    </row>
    <row r="142" spans="1:18" ht="270" x14ac:dyDescent="0.25">
      <c r="A142" s="8" t="s">
        <v>724</v>
      </c>
      <c r="B142" s="6" t="s">
        <v>89</v>
      </c>
      <c r="C142" s="7">
        <v>45691</v>
      </c>
      <c r="D142" s="9" t="str">
        <f>HYPERLINK("https://eping.wto.org/en/Search?viewData= G/TBT/N/ISR/1361"," G/TBT/N/ISR/1361")</f>
        <v xml:space="preserve"> G/TBT/N/ISR/1361</v>
      </c>
      <c r="E142" s="8" t="s">
        <v>722</v>
      </c>
      <c r="F142" s="8" t="s">
        <v>723</v>
      </c>
      <c r="G142" s="8" t="s">
        <v>724</v>
      </c>
      <c r="H142" s="8" t="s">
        <v>725</v>
      </c>
      <c r="I142" s="8" t="s">
        <v>726</v>
      </c>
      <c r="J142" s="8" t="s">
        <v>23</v>
      </c>
      <c r="K142" s="8" t="s">
        <v>32</v>
      </c>
      <c r="L142" s="6"/>
      <c r="M142" s="7">
        <v>45751</v>
      </c>
      <c r="N142" s="6" t="s">
        <v>25</v>
      </c>
      <c r="O142" s="8" t="s">
        <v>727</v>
      </c>
      <c r="P142" s="6" t="str">
        <f>HYPERLINK("https://docs.wto.org/imrd/directdoc.asp?DDFDocuments/t/G/TBTN25/ISR1361.DOCX", "https://docs.wto.org/imrd/directdoc.asp?DDFDocuments/t/G/TBTN25/ISR1361.DOCX")</f>
        <v>https://docs.wto.org/imrd/directdoc.asp?DDFDocuments/t/G/TBTN25/ISR1361.DOCX</v>
      </c>
      <c r="Q142" s="6" t="str">
        <f>HYPERLINK("https://docs.wto.org/imrd/directdoc.asp?DDFDocuments/u/G/TBTN25/ISR1361.DOCX", "https://docs.wto.org/imrd/directdoc.asp?DDFDocuments/u/G/TBTN25/ISR1361.DOCX")</f>
        <v>https://docs.wto.org/imrd/directdoc.asp?DDFDocuments/u/G/TBTN25/ISR1361.DOCX</v>
      </c>
      <c r="R142" s="6" t="str">
        <f>HYPERLINK("https://docs.wto.org/imrd/directdoc.asp?DDFDocuments/v/G/TBTN25/ISR1361.DOCX", "https://docs.wto.org/imrd/directdoc.asp?DDFDocuments/v/G/TBTN25/ISR1361.DOCX")</f>
        <v>https://docs.wto.org/imrd/directdoc.asp?DDFDocuments/v/G/TBTN25/ISR1361.DOCX</v>
      </c>
    </row>
    <row r="143" spans="1:18" ht="135" x14ac:dyDescent="0.25">
      <c r="A143" s="8" t="s">
        <v>730</v>
      </c>
      <c r="B143" s="6" t="s">
        <v>186</v>
      </c>
      <c r="C143" s="7">
        <v>45691</v>
      </c>
      <c r="D143" s="9" t="str">
        <f>HYPERLINK("https://eping.wto.org/en/Search?viewData= G/TBT/N/CAN/738"," G/TBT/N/CAN/738")</f>
        <v xml:space="preserve"> G/TBT/N/CAN/738</v>
      </c>
      <c r="E143" s="8" t="s">
        <v>728</v>
      </c>
      <c r="F143" s="8" t="s">
        <v>729</v>
      </c>
      <c r="G143" s="8" t="s">
        <v>730</v>
      </c>
      <c r="H143" s="8" t="s">
        <v>32</v>
      </c>
      <c r="I143" s="8" t="s">
        <v>242</v>
      </c>
      <c r="J143" s="8" t="s">
        <v>70</v>
      </c>
      <c r="K143" s="8" t="s">
        <v>731</v>
      </c>
      <c r="L143" s="6"/>
      <c r="M143" s="7">
        <v>45749</v>
      </c>
      <c r="N143" s="6" t="s">
        <v>25</v>
      </c>
      <c r="O143" s="8" t="s">
        <v>732</v>
      </c>
      <c r="P143" s="6" t="str">
        <f>HYPERLINK("https://docs.wto.org/imrd/directdoc.asp?DDFDocuments/t/G/TBTN25/CAN738.DOCX", "https://docs.wto.org/imrd/directdoc.asp?DDFDocuments/t/G/TBTN25/CAN738.DOCX")</f>
        <v>https://docs.wto.org/imrd/directdoc.asp?DDFDocuments/t/G/TBTN25/CAN738.DOCX</v>
      </c>
      <c r="Q143" s="6" t="str">
        <f>HYPERLINK("https://docs.wto.org/imrd/directdoc.asp?DDFDocuments/u/G/TBTN25/CAN738.DOCX", "https://docs.wto.org/imrd/directdoc.asp?DDFDocuments/u/G/TBTN25/CAN738.DOCX")</f>
        <v>https://docs.wto.org/imrd/directdoc.asp?DDFDocuments/u/G/TBTN25/CAN738.DOCX</v>
      </c>
      <c r="R143" s="6" t="str">
        <f>HYPERLINK("https://docs.wto.org/imrd/directdoc.asp?DDFDocuments/v/G/TBTN25/CAN738.DOCX", "https://docs.wto.org/imrd/directdoc.asp?DDFDocuments/v/G/TBTN25/CAN738.DOCX")</f>
        <v>https://docs.wto.org/imrd/directdoc.asp?DDFDocuments/v/G/TBTN25/CAN738.DOCX</v>
      </c>
    </row>
    <row r="144" spans="1:18" ht="30" x14ac:dyDescent="0.25">
      <c r="A144" s="8" t="s">
        <v>665</v>
      </c>
      <c r="B144" s="6" t="s">
        <v>644</v>
      </c>
      <c r="C144" s="7">
        <v>45691</v>
      </c>
      <c r="D144" s="9" t="str">
        <f>HYPERLINK("https://eping.wto.org/en/Search?viewData= G/TBT/N/ARE/654, G/TBT/N/BHR/735, G/TBT/N/KWT/715, G/TBT/N/OMN/559, G/TBT/N/QAT/712, G/TBT/N/SAU/1379, G/TBT/N/YEM/315"," G/TBT/N/ARE/654, G/TBT/N/BHR/735, G/TBT/N/KWT/715, G/TBT/N/OMN/559, G/TBT/N/QAT/712, G/TBT/N/SAU/1379, G/TBT/N/YEM/315")</f>
        <v xml:space="preserve"> G/TBT/N/ARE/654, G/TBT/N/BHR/735, G/TBT/N/KWT/715, G/TBT/N/OMN/559, G/TBT/N/QAT/712, G/TBT/N/SAU/1379, G/TBT/N/YEM/315</v>
      </c>
      <c r="E144" s="8" t="s">
        <v>718</v>
      </c>
      <c r="F144" s="8" t="s">
        <v>719</v>
      </c>
      <c r="G144" s="8" t="s">
        <v>665</v>
      </c>
      <c r="H144" s="8" t="s">
        <v>649</v>
      </c>
      <c r="I144" s="8" t="s">
        <v>666</v>
      </c>
      <c r="J144" s="8" t="s">
        <v>720</v>
      </c>
      <c r="K144" s="8" t="s">
        <v>87</v>
      </c>
      <c r="L144" s="6"/>
      <c r="M144" s="7">
        <v>45751</v>
      </c>
      <c r="N144" s="6" t="s">
        <v>25</v>
      </c>
      <c r="O144" s="8" t="s">
        <v>721</v>
      </c>
      <c r="P144" s="6" t="str">
        <f>HYPERLINK("https://docs.wto.org/imrd/directdoc.asp?DDFDocuments/t/G/TBTN25/ARE654.DOCX", "https://docs.wto.org/imrd/directdoc.asp?DDFDocuments/t/G/TBTN25/ARE654.DOCX")</f>
        <v>https://docs.wto.org/imrd/directdoc.asp?DDFDocuments/t/G/TBTN25/ARE654.DOCX</v>
      </c>
      <c r="Q144" s="6" t="str">
        <f>HYPERLINK("https://docs.wto.org/imrd/directdoc.asp?DDFDocuments/u/G/TBTN25/ARE654.DOCX", "https://docs.wto.org/imrd/directdoc.asp?DDFDocuments/u/G/TBTN25/ARE654.DOCX")</f>
        <v>https://docs.wto.org/imrd/directdoc.asp?DDFDocuments/u/G/TBTN25/ARE654.DOCX</v>
      </c>
      <c r="R144" s="6" t="str">
        <f>HYPERLINK("https://docs.wto.org/imrd/directdoc.asp?DDFDocuments/v/G/TBTN25/ARE654.DOCX", "https://docs.wto.org/imrd/directdoc.asp?DDFDocuments/v/G/TBTN25/ARE654.DOCX")</f>
        <v>https://docs.wto.org/imrd/directdoc.asp?DDFDocuments/v/G/TBTN25/ARE654.DOCX</v>
      </c>
    </row>
    <row r="145" spans="1:18" ht="45" x14ac:dyDescent="0.25">
      <c r="A145" s="8" t="s">
        <v>694</v>
      </c>
      <c r="B145" s="6" t="s">
        <v>64</v>
      </c>
      <c r="C145" s="7">
        <v>45691</v>
      </c>
      <c r="D145" s="9" t="str">
        <f>HYPERLINK("https://eping.wto.org/en/Search?viewData= G/TBT/N/IDN/174"," G/TBT/N/IDN/174")</f>
        <v xml:space="preserve"> G/TBT/N/IDN/174</v>
      </c>
      <c r="E145" s="8" t="s">
        <v>733</v>
      </c>
      <c r="F145" s="8" t="s">
        <v>734</v>
      </c>
      <c r="G145" s="8" t="s">
        <v>694</v>
      </c>
      <c r="H145" s="8" t="s">
        <v>32</v>
      </c>
      <c r="I145" s="8" t="s">
        <v>213</v>
      </c>
      <c r="J145" s="8" t="s">
        <v>695</v>
      </c>
      <c r="K145" s="8" t="s">
        <v>565</v>
      </c>
      <c r="L145" s="6"/>
      <c r="M145" s="7">
        <v>45751</v>
      </c>
      <c r="N145" s="6" t="s">
        <v>25</v>
      </c>
      <c r="O145" s="8" t="s">
        <v>735</v>
      </c>
      <c r="P145" s="6" t="str">
        <f>HYPERLINK("https://docs.wto.org/imrd/directdoc.asp?DDFDocuments/t/G/TBTN25/IDN174.DOCX", "https://docs.wto.org/imrd/directdoc.asp?DDFDocuments/t/G/TBTN25/IDN174.DOCX")</f>
        <v>https://docs.wto.org/imrd/directdoc.asp?DDFDocuments/t/G/TBTN25/IDN174.DOCX</v>
      </c>
      <c r="Q145" s="6" t="str">
        <f>HYPERLINK("https://docs.wto.org/imrd/directdoc.asp?DDFDocuments/u/G/TBTN25/IDN174.DOCX", "https://docs.wto.org/imrd/directdoc.asp?DDFDocuments/u/G/TBTN25/IDN174.DOCX")</f>
        <v>https://docs.wto.org/imrd/directdoc.asp?DDFDocuments/u/G/TBTN25/IDN174.DOCX</v>
      </c>
      <c r="R145" s="6" t="str">
        <f>HYPERLINK("https://docs.wto.org/imrd/directdoc.asp?DDFDocuments/v/G/TBTN25/IDN174.DOCX", "https://docs.wto.org/imrd/directdoc.asp?DDFDocuments/v/G/TBTN25/IDN174.DOCX")</f>
        <v>https://docs.wto.org/imrd/directdoc.asp?DDFDocuments/v/G/TBTN25/IDN174.DOCX</v>
      </c>
    </row>
    <row r="146" spans="1:18" ht="30" x14ac:dyDescent="0.25">
      <c r="A146" s="8" t="s">
        <v>665</v>
      </c>
      <c r="B146" s="6" t="s">
        <v>673</v>
      </c>
      <c r="C146" s="7">
        <v>45691</v>
      </c>
      <c r="D146" s="9" t="str">
        <f>HYPERLINK("https://eping.wto.org/en/Search?viewData= G/TBT/N/ARE/654, G/TBT/N/BHR/735, G/TBT/N/KWT/715, G/TBT/N/OMN/559, G/TBT/N/QAT/712, G/TBT/N/SAU/1379, G/TBT/N/YEM/315"," G/TBT/N/ARE/654, G/TBT/N/BHR/735, G/TBT/N/KWT/715, G/TBT/N/OMN/559, G/TBT/N/QAT/712, G/TBT/N/SAU/1379, G/TBT/N/YEM/315")</f>
        <v xml:space="preserve"> G/TBT/N/ARE/654, G/TBT/N/BHR/735, G/TBT/N/KWT/715, G/TBT/N/OMN/559, G/TBT/N/QAT/712, G/TBT/N/SAU/1379, G/TBT/N/YEM/315</v>
      </c>
      <c r="E146" s="8" t="s">
        <v>718</v>
      </c>
      <c r="F146" s="8" t="s">
        <v>719</v>
      </c>
      <c r="G146" s="8" t="s">
        <v>665</v>
      </c>
      <c r="H146" s="8" t="s">
        <v>649</v>
      </c>
      <c r="I146" s="8" t="s">
        <v>666</v>
      </c>
      <c r="J146" s="8" t="s">
        <v>720</v>
      </c>
      <c r="K146" s="8" t="s">
        <v>87</v>
      </c>
      <c r="L146" s="6"/>
      <c r="M146" s="7">
        <v>45751</v>
      </c>
      <c r="N146" s="6" t="s">
        <v>25</v>
      </c>
      <c r="O146" s="8" t="s">
        <v>721</v>
      </c>
      <c r="P146" s="6" t="str">
        <f>HYPERLINK("https://docs.wto.org/imrd/directdoc.asp?DDFDocuments/t/G/TBTN25/ARE654.DOCX", "https://docs.wto.org/imrd/directdoc.asp?DDFDocuments/t/G/TBTN25/ARE654.DOCX")</f>
        <v>https://docs.wto.org/imrd/directdoc.asp?DDFDocuments/t/G/TBTN25/ARE654.DOCX</v>
      </c>
      <c r="Q146" s="6" t="str">
        <f>HYPERLINK("https://docs.wto.org/imrd/directdoc.asp?DDFDocuments/u/G/TBTN25/ARE654.DOCX", "https://docs.wto.org/imrd/directdoc.asp?DDFDocuments/u/G/TBTN25/ARE654.DOCX")</f>
        <v>https://docs.wto.org/imrd/directdoc.asp?DDFDocuments/u/G/TBTN25/ARE654.DOCX</v>
      </c>
      <c r="R146" s="6" t="str">
        <f>HYPERLINK("https://docs.wto.org/imrd/directdoc.asp?DDFDocuments/v/G/TBTN25/ARE654.DOCX", "https://docs.wto.org/imrd/directdoc.asp?DDFDocuments/v/G/TBTN25/ARE654.DOCX")</f>
        <v>https://docs.wto.org/imrd/directdoc.asp?DDFDocuments/v/G/TBTN25/ARE654.DOCX</v>
      </c>
    </row>
    <row r="147" spans="1:18" ht="30" x14ac:dyDescent="0.25">
      <c r="A147" s="8" t="s">
        <v>665</v>
      </c>
      <c r="B147" s="6" t="s">
        <v>675</v>
      </c>
      <c r="C147" s="7">
        <v>45691</v>
      </c>
      <c r="D147" s="9" t="str">
        <f>HYPERLINK("https://eping.wto.org/en/Search?viewData= G/TBT/N/ARE/654, G/TBT/N/BHR/735, G/TBT/N/KWT/715, G/TBT/N/OMN/559, G/TBT/N/QAT/712, G/TBT/N/SAU/1379, G/TBT/N/YEM/315"," G/TBT/N/ARE/654, G/TBT/N/BHR/735, G/TBT/N/KWT/715, G/TBT/N/OMN/559, G/TBT/N/QAT/712, G/TBT/N/SAU/1379, G/TBT/N/YEM/315")</f>
        <v xml:space="preserve"> G/TBT/N/ARE/654, G/TBT/N/BHR/735, G/TBT/N/KWT/715, G/TBT/N/OMN/559, G/TBT/N/QAT/712, G/TBT/N/SAU/1379, G/TBT/N/YEM/315</v>
      </c>
      <c r="E147" s="8" t="s">
        <v>718</v>
      </c>
      <c r="F147" s="8" t="s">
        <v>719</v>
      </c>
      <c r="G147" s="8" t="s">
        <v>665</v>
      </c>
      <c r="H147" s="8" t="s">
        <v>649</v>
      </c>
      <c r="I147" s="8" t="s">
        <v>666</v>
      </c>
      <c r="J147" s="8" t="s">
        <v>720</v>
      </c>
      <c r="K147" s="8" t="s">
        <v>87</v>
      </c>
      <c r="L147" s="6"/>
      <c r="M147" s="7">
        <v>45751</v>
      </c>
      <c r="N147" s="6" t="s">
        <v>25</v>
      </c>
      <c r="O147" s="8" t="s">
        <v>721</v>
      </c>
      <c r="P147" s="6" t="str">
        <f>HYPERLINK("https://docs.wto.org/imrd/directdoc.asp?DDFDocuments/t/G/TBTN25/ARE654.DOCX", "https://docs.wto.org/imrd/directdoc.asp?DDFDocuments/t/G/TBTN25/ARE654.DOCX")</f>
        <v>https://docs.wto.org/imrd/directdoc.asp?DDFDocuments/t/G/TBTN25/ARE654.DOCX</v>
      </c>
      <c r="Q147" s="6" t="str">
        <f>HYPERLINK("https://docs.wto.org/imrd/directdoc.asp?DDFDocuments/u/G/TBTN25/ARE654.DOCX", "https://docs.wto.org/imrd/directdoc.asp?DDFDocuments/u/G/TBTN25/ARE654.DOCX")</f>
        <v>https://docs.wto.org/imrd/directdoc.asp?DDFDocuments/u/G/TBTN25/ARE654.DOCX</v>
      </c>
      <c r="R147" s="6" t="str">
        <f>HYPERLINK("https://docs.wto.org/imrd/directdoc.asp?DDFDocuments/v/G/TBTN25/ARE654.DOCX", "https://docs.wto.org/imrd/directdoc.asp?DDFDocuments/v/G/TBTN25/ARE654.DOCX")</f>
        <v>https://docs.wto.org/imrd/directdoc.asp?DDFDocuments/v/G/TBTN25/ARE654.DOCX</v>
      </c>
    </row>
    <row r="148" spans="1:18" ht="30" x14ac:dyDescent="0.25">
      <c r="A148" s="8" t="s">
        <v>665</v>
      </c>
      <c r="B148" s="6" t="s">
        <v>165</v>
      </c>
      <c r="C148" s="7">
        <v>45691</v>
      </c>
      <c r="D148" s="9" t="str">
        <f>HYPERLINK("https://eping.wto.org/en/Search?viewData= G/TBT/N/ARE/654, G/TBT/N/BHR/735, G/TBT/N/KWT/715, G/TBT/N/OMN/559, G/TBT/N/QAT/712, G/TBT/N/SAU/1379, G/TBT/N/YEM/315"," G/TBT/N/ARE/654, G/TBT/N/BHR/735, G/TBT/N/KWT/715, G/TBT/N/OMN/559, G/TBT/N/QAT/712, G/TBT/N/SAU/1379, G/TBT/N/YEM/315")</f>
        <v xml:space="preserve"> G/TBT/N/ARE/654, G/TBT/N/BHR/735, G/TBT/N/KWT/715, G/TBT/N/OMN/559, G/TBT/N/QAT/712, G/TBT/N/SAU/1379, G/TBT/N/YEM/315</v>
      </c>
      <c r="E148" s="8" t="s">
        <v>718</v>
      </c>
      <c r="F148" s="8" t="s">
        <v>719</v>
      </c>
      <c r="G148" s="8" t="s">
        <v>665</v>
      </c>
      <c r="H148" s="8" t="s">
        <v>649</v>
      </c>
      <c r="I148" s="8" t="s">
        <v>666</v>
      </c>
      <c r="J148" s="8" t="s">
        <v>720</v>
      </c>
      <c r="K148" s="8" t="s">
        <v>87</v>
      </c>
      <c r="L148" s="6"/>
      <c r="M148" s="7">
        <v>45751</v>
      </c>
      <c r="N148" s="6" t="s">
        <v>25</v>
      </c>
      <c r="O148" s="8" t="s">
        <v>721</v>
      </c>
      <c r="P148" s="6" t="str">
        <f>HYPERLINK("https://docs.wto.org/imrd/directdoc.asp?DDFDocuments/t/G/TBTN25/ARE654.DOCX", "https://docs.wto.org/imrd/directdoc.asp?DDFDocuments/t/G/TBTN25/ARE654.DOCX")</f>
        <v>https://docs.wto.org/imrd/directdoc.asp?DDFDocuments/t/G/TBTN25/ARE654.DOCX</v>
      </c>
      <c r="Q148" s="6" t="str">
        <f>HYPERLINK("https://docs.wto.org/imrd/directdoc.asp?DDFDocuments/u/G/TBTN25/ARE654.DOCX", "https://docs.wto.org/imrd/directdoc.asp?DDFDocuments/u/G/TBTN25/ARE654.DOCX")</f>
        <v>https://docs.wto.org/imrd/directdoc.asp?DDFDocuments/u/G/TBTN25/ARE654.DOCX</v>
      </c>
      <c r="R148" s="6" t="str">
        <f>HYPERLINK("https://docs.wto.org/imrd/directdoc.asp?DDFDocuments/v/G/TBTN25/ARE654.DOCX", "https://docs.wto.org/imrd/directdoc.asp?DDFDocuments/v/G/TBTN25/ARE654.DOCX")</f>
        <v>https://docs.wto.org/imrd/directdoc.asp?DDFDocuments/v/G/TBTN25/ARE654.DOCX</v>
      </c>
    </row>
    <row r="149" spans="1:18" ht="30" x14ac:dyDescent="0.25">
      <c r="A149" s="8" t="s">
        <v>665</v>
      </c>
      <c r="B149" s="6" t="s">
        <v>645</v>
      </c>
      <c r="C149" s="7">
        <v>45691</v>
      </c>
      <c r="D149" s="9" t="str">
        <f>HYPERLINK("https://eping.wto.org/en/Search?viewData= G/TBT/N/ARE/654, G/TBT/N/BHR/735, G/TBT/N/KWT/715, G/TBT/N/OMN/559, G/TBT/N/QAT/712, G/TBT/N/SAU/1379, G/TBT/N/YEM/315"," G/TBT/N/ARE/654, G/TBT/N/BHR/735, G/TBT/N/KWT/715, G/TBT/N/OMN/559, G/TBT/N/QAT/712, G/TBT/N/SAU/1379, G/TBT/N/YEM/315")</f>
        <v xml:space="preserve"> G/TBT/N/ARE/654, G/TBT/N/BHR/735, G/TBT/N/KWT/715, G/TBT/N/OMN/559, G/TBT/N/QAT/712, G/TBT/N/SAU/1379, G/TBT/N/YEM/315</v>
      </c>
      <c r="E149" s="8" t="s">
        <v>718</v>
      </c>
      <c r="F149" s="8" t="s">
        <v>719</v>
      </c>
      <c r="G149" s="8" t="s">
        <v>665</v>
      </c>
      <c r="H149" s="8" t="s">
        <v>649</v>
      </c>
      <c r="I149" s="8" t="s">
        <v>666</v>
      </c>
      <c r="J149" s="8" t="s">
        <v>720</v>
      </c>
      <c r="K149" s="8" t="s">
        <v>87</v>
      </c>
      <c r="L149" s="6"/>
      <c r="M149" s="7">
        <v>45751</v>
      </c>
      <c r="N149" s="6" t="s">
        <v>25</v>
      </c>
      <c r="O149" s="8" t="s">
        <v>721</v>
      </c>
      <c r="P149" s="6" t="str">
        <f>HYPERLINK("https://docs.wto.org/imrd/directdoc.asp?DDFDocuments/t/G/TBTN25/ARE654.DOCX", "https://docs.wto.org/imrd/directdoc.asp?DDFDocuments/t/G/TBTN25/ARE654.DOCX")</f>
        <v>https://docs.wto.org/imrd/directdoc.asp?DDFDocuments/t/G/TBTN25/ARE654.DOCX</v>
      </c>
      <c r="Q149" s="6" t="str">
        <f>HYPERLINK("https://docs.wto.org/imrd/directdoc.asp?DDFDocuments/u/G/TBTN25/ARE654.DOCX", "https://docs.wto.org/imrd/directdoc.asp?DDFDocuments/u/G/TBTN25/ARE654.DOCX")</f>
        <v>https://docs.wto.org/imrd/directdoc.asp?DDFDocuments/u/G/TBTN25/ARE654.DOCX</v>
      </c>
      <c r="R149" s="6" t="str">
        <f>HYPERLINK("https://docs.wto.org/imrd/directdoc.asp?DDFDocuments/v/G/TBTN25/ARE654.DOCX", "https://docs.wto.org/imrd/directdoc.asp?DDFDocuments/v/G/TBTN25/ARE654.DOCX")</f>
        <v>https://docs.wto.org/imrd/directdoc.asp?DDFDocuments/v/G/TBTN25/ARE654.DOCX</v>
      </c>
    </row>
    <row r="150" spans="1:18" ht="90" x14ac:dyDescent="0.25">
      <c r="A150" s="8" t="s">
        <v>738</v>
      </c>
      <c r="B150" s="6" t="s">
        <v>125</v>
      </c>
      <c r="C150" s="7">
        <v>45691</v>
      </c>
      <c r="D150" s="9" t="str">
        <f>HYPERLINK("https://eping.wto.org/en/Search?viewData= G/TBT/N/URY/98"," G/TBT/N/URY/98")</f>
        <v xml:space="preserve"> G/TBT/N/URY/98</v>
      </c>
      <c r="E150" s="8" t="s">
        <v>736</v>
      </c>
      <c r="F150" s="8" t="s">
        <v>737</v>
      </c>
      <c r="G150" s="8" t="s">
        <v>738</v>
      </c>
      <c r="H150" s="8" t="s">
        <v>739</v>
      </c>
      <c r="I150" s="8" t="s">
        <v>740</v>
      </c>
      <c r="J150" s="8" t="s">
        <v>741</v>
      </c>
      <c r="K150" s="8" t="s">
        <v>87</v>
      </c>
      <c r="L150" s="6"/>
      <c r="M150" s="7">
        <v>45751</v>
      </c>
      <c r="N150" s="6" t="s">
        <v>25</v>
      </c>
      <c r="O150" s="8" t="s">
        <v>742</v>
      </c>
      <c r="P150" s="6" t="str">
        <f>HYPERLINK("https://docs.wto.org/imrd/directdoc.asp?DDFDocuments/t/G/TBTN25/URY98.DOCX", "https://docs.wto.org/imrd/directdoc.asp?DDFDocuments/t/G/TBTN25/URY98.DOCX")</f>
        <v>https://docs.wto.org/imrd/directdoc.asp?DDFDocuments/t/G/TBTN25/URY98.DOCX</v>
      </c>
      <c r="Q150" s="6" t="str">
        <f>HYPERLINK("https://docs.wto.org/imrd/directdoc.asp?DDFDocuments/u/G/TBTN25/URY98.DOCX", "https://docs.wto.org/imrd/directdoc.asp?DDFDocuments/u/G/TBTN25/URY98.DOCX")</f>
        <v>https://docs.wto.org/imrd/directdoc.asp?DDFDocuments/u/G/TBTN25/URY98.DOCX</v>
      </c>
      <c r="R150" s="6" t="str">
        <f>HYPERLINK("https://docs.wto.org/imrd/directdoc.asp?DDFDocuments/v/G/TBTN25/URY98.DOCX", "https://docs.wto.org/imrd/directdoc.asp?DDFDocuments/v/G/TBTN25/URY98.DOCX")</f>
        <v>https://docs.wto.org/imrd/directdoc.asp?DDFDocuments/v/G/TBTN25/URY98.DOCX</v>
      </c>
    </row>
    <row r="151" spans="1:18" ht="135" x14ac:dyDescent="0.25">
      <c r="A151" s="8" t="s">
        <v>745</v>
      </c>
      <c r="B151" s="6" t="s">
        <v>645</v>
      </c>
      <c r="C151" s="7">
        <v>45691</v>
      </c>
      <c r="D151" s="9" t="str">
        <f>HYPERLINK("https://eping.wto.org/en/Search?viewData= G/TBT/N/ARE/655"," G/TBT/N/ARE/655")</f>
        <v xml:space="preserve"> G/TBT/N/ARE/655</v>
      </c>
      <c r="E151" s="8" t="s">
        <v>743</v>
      </c>
      <c r="F151" s="8" t="s">
        <v>744</v>
      </c>
      <c r="G151" s="8" t="s">
        <v>745</v>
      </c>
      <c r="H151" s="8" t="s">
        <v>746</v>
      </c>
      <c r="I151" s="8" t="s">
        <v>747</v>
      </c>
      <c r="J151" s="8" t="s">
        <v>748</v>
      </c>
      <c r="K151" s="8" t="s">
        <v>276</v>
      </c>
      <c r="L151" s="6"/>
      <c r="M151" s="7">
        <v>45751</v>
      </c>
      <c r="N151" s="6" t="s">
        <v>25</v>
      </c>
      <c r="O151" s="8" t="s">
        <v>749</v>
      </c>
      <c r="P151" s="6" t="str">
        <f>HYPERLINK("https://docs.wto.org/imrd/directdoc.asp?DDFDocuments/t/G/TBTN25/ARE655.DOCX", "https://docs.wto.org/imrd/directdoc.asp?DDFDocuments/t/G/TBTN25/ARE655.DOCX")</f>
        <v>https://docs.wto.org/imrd/directdoc.asp?DDFDocuments/t/G/TBTN25/ARE655.DOCX</v>
      </c>
      <c r="Q151" s="6" t="str">
        <f>HYPERLINK("https://docs.wto.org/imrd/directdoc.asp?DDFDocuments/u/G/TBTN25/ARE655.DOCX", "https://docs.wto.org/imrd/directdoc.asp?DDFDocuments/u/G/TBTN25/ARE655.DOCX")</f>
        <v>https://docs.wto.org/imrd/directdoc.asp?DDFDocuments/u/G/TBTN25/ARE655.DOCX</v>
      </c>
      <c r="R151" s="6" t="str">
        <f>HYPERLINK("https://docs.wto.org/imrd/directdoc.asp?DDFDocuments/v/G/TBTN25/ARE655.DOCX", "https://docs.wto.org/imrd/directdoc.asp?DDFDocuments/v/G/TBTN25/ARE655.DOCX")</f>
        <v>https://docs.wto.org/imrd/directdoc.asp?DDFDocuments/v/G/TBTN25/ARE655.DOCX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2025-03-06T08:08:20Z</dcterms:created>
  <dcterms:modified xsi:type="dcterms:W3CDTF">2025-03-06T08:21:34Z</dcterms:modified>
</cp:coreProperties>
</file>