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8_{02D06FF8-7762-4243-A225-8B78D8CC4AE0}"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6" i="1" l="1"/>
  <c r="Q456" i="1"/>
  <c r="P456" i="1"/>
  <c r="D456" i="1"/>
  <c r="R455" i="1"/>
  <c r="Q455" i="1"/>
  <c r="P455" i="1"/>
  <c r="D455" i="1"/>
  <c r="R454" i="1"/>
  <c r="Q454" i="1"/>
  <c r="P454" i="1"/>
  <c r="D454" i="1"/>
  <c r="P453" i="1"/>
  <c r="D453" i="1"/>
  <c r="R452" i="1"/>
  <c r="Q452" i="1"/>
  <c r="P452" i="1"/>
  <c r="D452" i="1"/>
  <c r="R451" i="1"/>
  <c r="Q451" i="1"/>
  <c r="P451" i="1"/>
  <c r="D451" i="1"/>
  <c r="R450" i="1"/>
  <c r="Q450" i="1"/>
  <c r="P450" i="1"/>
  <c r="D450" i="1"/>
  <c r="P449" i="1"/>
  <c r="D449" i="1"/>
  <c r="R448" i="1"/>
  <c r="Q448" i="1"/>
  <c r="P448" i="1"/>
  <c r="D448" i="1"/>
  <c r="R447" i="1"/>
  <c r="Q447" i="1"/>
  <c r="P447" i="1"/>
  <c r="D447" i="1"/>
  <c r="R446" i="1"/>
  <c r="Q446" i="1"/>
  <c r="P446" i="1"/>
  <c r="D446" i="1"/>
  <c r="R445" i="1"/>
  <c r="Q445" i="1"/>
  <c r="P445" i="1"/>
  <c r="D445" i="1"/>
  <c r="R444" i="1"/>
  <c r="Q444" i="1"/>
  <c r="P444" i="1"/>
  <c r="D444" i="1"/>
  <c r="R443" i="1"/>
  <c r="Q443" i="1"/>
  <c r="P443" i="1"/>
  <c r="D443" i="1"/>
  <c r="R442" i="1"/>
  <c r="Q442" i="1"/>
  <c r="P442" i="1"/>
  <c r="D442" i="1"/>
  <c r="R441" i="1"/>
  <c r="Q441" i="1"/>
  <c r="P441" i="1"/>
  <c r="D441" i="1"/>
  <c r="R440" i="1"/>
  <c r="Q440" i="1"/>
  <c r="P440" i="1"/>
  <c r="D440" i="1"/>
  <c r="P439" i="1"/>
  <c r="D439" i="1"/>
  <c r="R438" i="1"/>
  <c r="Q438" i="1"/>
  <c r="P438" i="1"/>
  <c r="D438" i="1"/>
  <c r="R437" i="1"/>
  <c r="Q437" i="1"/>
  <c r="P437" i="1"/>
  <c r="D437" i="1"/>
  <c r="P436" i="1"/>
  <c r="D436" i="1"/>
  <c r="R435" i="1"/>
  <c r="Q435" i="1"/>
  <c r="P435" i="1"/>
  <c r="D435" i="1"/>
  <c r="R434" i="1"/>
  <c r="Q434" i="1"/>
  <c r="P434" i="1"/>
  <c r="D434" i="1"/>
  <c r="R433" i="1"/>
  <c r="Q433" i="1"/>
  <c r="P433" i="1"/>
  <c r="D433" i="1"/>
  <c r="R432" i="1"/>
  <c r="Q432" i="1"/>
  <c r="P432" i="1"/>
  <c r="D432" i="1"/>
  <c r="R431" i="1"/>
  <c r="Q431" i="1"/>
  <c r="P431" i="1"/>
  <c r="D431" i="1"/>
  <c r="R430" i="1"/>
  <c r="Q430" i="1"/>
  <c r="P430" i="1"/>
  <c r="D430" i="1"/>
  <c r="R429" i="1"/>
  <c r="Q429" i="1"/>
  <c r="P429" i="1"/>
  <c r="D429" i="1"/>
  <c r="P428" i="1"/>
  <c r="D428" i="1"/>
  <c r="R427" i="1"/>
  <c r="Q427" i="1"/>
  <c r="P427" i="1"/>
  <c r="D427" i="1"/>
  <c r="R426" i="1"/>
  <c r="Q426" i="1"/>
  <c r="P426" i="1"/>
  <c r="D426" i="1"/>
  <c r="R425" i="1"/>
  <c r="Q425" i="1"/>
  <c r="P425" i="1"/>
  <c r="D425" i="1"/>
  <c r="R424" i="1"/>
  <c r="Q424" i="1"/>
  <c r="P424" i="1"/>
  <c r="D424" i="1"/>
  <c r="R423" i="1"/>
  <c r="Q423" i="1"/>
  <c r="P423" i="1"/>
  <c r="D423" i="1"/>
  <c r="R422" i="1"/>
  <c r="Q422" i="1"/>
  <c r="P422" i="1"/>
  <c r="D422" i="1"/>
  <c r="R421" i="1"/>
  <c r="Q421" i="1"/>
  <c r="P421" i="1"/>
  <c r="D421" i="1"/>
  <c r="R420" i="1"/>
  <c r="Q420" i="1"/>
  <c r="P420" i="1"/>
  <c r="D420" i="1"/>
  <c r="R419" i="1"/>
  <c r="Q419" i="1"/>
  <c r="P419" i="1"/>
  <c r="D419" i="1"/>
  <c r="R418" i="1"/>
  <c r="Q418" i="1"/>
  <c r="P418" i="1"/>
  <c r="D418" i="1"/>
  <c r="R417" i="1"/>
  <c r="Q417" i="1"/>
  <c r="P417" i="1"/>
  <c r="D417" i="1"/>
  <c r="R416" i="1"/>
  <c r="Q416" i="1"/>
  <c r="P416" i="1"/>
  <c r="D416" i="1"/>
  <c r="R415" i="1"/>
  <c r="Q415" i="1"/>
  <c r="P415" i="1"/>
  <c r="D415" i="1"/>
  <c r="R414" i="1"/>
  <c r="Q414" i="1"/>
  <c r="P414" i="1"/>
  <c r="D414" i="1"/>
  <c r="R413" i="1"/>
  <c r="Q413" i="1"/>
  <c r="P413" i="1"/>
  <c r="D413" i="1"/>
  <c r="R412" i="1"/>
  <c r="Q412" i="1"/>
  <c r="P412" i="1"/>
  <c r="D412" i="1"/>
  <c r="R411" i="1"/>
  <c r="Q411" i="1"/>
  <c r="P411" i="1"/>
  <c r="D411" i="1"/>
  <c r="P410" i="1"/>
  <c r="D410" i="1"/>
  <c r="R409" i="1"/>
  <c r="Q409" i="1"/>
  <c r="P409" i="1"/>
  <c r="D409" i="1"/>
  <c r="R408" i="1"/>
  <c r="Q408" i="1"/>
  <c r="P408" i="1"/>
  <c r="D408" i="1"/>
  <c r="R407" i="1"/>
  <c r="Q407" i="1"/>
  <c r="P407" i="1"/>
  <c r="D407" i="1"/>
  <c r="R406" i="1"/>
  <c r="Q406" i="1"/>
  <c r="P406" i="1"/>
  <c r="D406" i="1"/>
  <c r="R405" i="1"/>
  <c r="Q405" i="1"/>
  <c r="P405" i="1"/>
  <c r="D405" i="1"/>
  <c r="R404" i="1"/>
  <c r="Q404" i="1"/>
  <c r="P404" i="1"/>
  <c r="D404" i="1"/>
  <c r="R403" i="1"/>
  <c r="Q403" i="1"/>
  <c r="P403" i="1"/>
  <c r="D403" i="1"/>
  <c r="R402" i="1"/>
  <c r="Q402" i="1"/>
  <c r="P402" i="1"/>
  <c r="D402" i="1"/>
  <c r="R401" i="1"/>
  <c r="Q401" i="1"/>
  <c r="P401" i="1"/>
  <c r="D401" i="1"/>
  <c r="R400" i="1"/>
  <c r="Q400" i="1"/>
  <c r="P400" i="1"/>
  <c r="D400" i="1"/>
  <c r="R399" i="1"/>
  <c r="Q399" i="1"/>
  <c r="P399" i="1"/>
  <c r="D399" i="1"/>
  <c r="R398" i="1"/>
  <c r="Q398" i="1"/>
  <c r="P398" i="1"/>
  <c r="D398" i="1"/>
  <c r="R397" i="1"/>
  <c r="Q397" i="1"/>
  <c r="P397" i="1"/>
  <c r="D397" i="1"/>
  <c r="R396" i="1"/>
  <c r="Q396" i="1"/>
  <c r="P396" i="1"/>
  <c r="D396" i="1"/>
  <c r="R395" i="1"/>
  <c r="Q395" i="1"/>
  <c r="P395" i="1"/>
  <c r="D395" i="1"/>
  <c r="R394" i="1"/>
  <c r="Q394" i="1"/>
  <c r="P394" i="1"/>
  <c r="D394" i="1"/>
  <c r="R393" i="1"/>
  <c r="Q393" i="1"/>
  <c r="P393" i="1"/>
  <c r="D393" i="1"/>
  <c r="R392" i="1"/>
  <c r="Q392" i="1"/>
  <c r="P392" i="1"/>
  <c r="D392" i="1"/>
  <c r="R391" i="1"/>
  <c r="Q391" i="1"/>
  <c r="P391" i="1"/>
  <c r="D391" i="1"/>
  <c r="R390" i="1"/>
  <c r="Q390" i="1"/>
  <c r="P390" i="1"/>
  <c r="D390" i="1"/>
  <c r="R389" i="1"/>
  <c r="Q389" i="1"/>
  <c r="P389" i="1"/>
  <c r="D389" i="1"/>
  <c r="R388" i="1"/>
  <c r="Q388" i="1"/>
  <c r="P388" i="1"/>
  <c r="D388" i="1"/>
  <c r="R387" i="1"/>
  <c r="Q387" i="1"/>
  <c r="P387" i="1"/>
  <c r="D387" i="1"/>
  <c r="R386" i="1"/>
  <c r="Q386" i="1"/>
  <c r="P386" i="1"/>
  <c r="D386" i="1"/>
  <c r="R385" i="1"/>
  <c r="Q385" i="1"/>
  <c r="P385" i="1"/>
  <c r="D385" i="1"/>
  <c r="R384" i="1"/>
  <c r="Q384" i="1"/>
  <c r="P384" i="1"/>
  <c r="D384" i="1"/>
  <c r="R383" i="1"/>
  <c r="Q383" i="1"/>
  <c r="P383" i="1"/>
  <c r="D383" i="1"/>
  <c r="R382" i="1"/>
  <c r="Q382" i="1"/>
  <c r="P382" i="1"/>
  <c r="D382" i="1"/>
  <c r="R381" i="1"/>
  <c r="Q381" i="1"/>
  <c r="P381" i="1"/>
  <c r="D381" i="1"/>
  <c r="R380" i="1"/>
  <c r="Q380" i="1"/>
  <c r="P380" i="1"/>
  <c r="D380" i="1"/>
  <c r="R379" i="1"/>
  <c r="Q379" i="1"/>
  <c r="P379" i="1"/>
  <c r="D379" i="1"/>
  <c r="R378" i="1"/>
  <c r="Q378" i="1"/>
  <c r="P378" i="1"/>
  <c r="D378" i="1"/>
  <c r="R377" i="1"/>
  <c r="Q377" i="1"/>
  <c r="P377" i="1"/>
  <c r="D377" i="1"/>
  <c r="R376" i="1"/>
  <c r="Q376" i="1"/>
  <c r="P376" i="1"/>
  <c r="D376" i="1"/>
  <c r="R375" i="1"/>
  <c r="Q375" i="1"/>
  <c r="P375" i="1"/>
  <c r="D375" i="1"/>
  <c r="R374" i="1"/>
  <c r="Q374" i="1"/>
  <c r="P374" i="1"/>
  <c r="D374" i="1"/>
  <c r="P373" i="1"/>
  <c r="D373" i="1"/>
  <c r="R372" i="1"/>
  <c r="Q372" i="1"/>
  <c r="P372" i="1"/>
  <c r="D372" i="1"/>
  <c r="R371" i="1"/>
  <c r="Q371" i="1"/>
  <c r="P371" i="1"/>
  <c r="D371" i="1"/>
  <c r="R370" i="1"/>
  <c r="Q370" i="1"/>
  <c r="P370" i="1"/>
  <c r="D370" i="1"/>
  <c r="R369" i="1"/>
  <c r="Q369" i="1"/>
  <c r="P369" i="1"/>
  <c r="D369" i="1"/>
  <c r="R368" i="1"/>
  <c r="Q368" i="1"/>
  <c r="P368" i="1"/>
  <c r="D368" i="1"/>
  <c r="R367" i="1"/>
  <c r="Q367" i="1"/>
  <c r="P367" i="1"/>
  <c r="D367" i="1"/>
  <c r="R366" i="1"/>
  <c r="Q366" i="1"/>
  <c r="P366" i="1"/>
  <c r="D366" i="1"/>
  <c r="R365" i="1"/>
  <c r="Q365" i="1"/>
  <c r="P365" i="1"/>
  <c r="D365" i="1"/>
  <c r="R364" i="1"/>
  <c r="Q364" i="1"/>
  <c r="P364" i="1"/>
  <c r="D364" i="1"/>
  <c r="R363" i="1"/>
  <c r="Q363" i="1"/>
  <c r="P363" i="1"/>
  <c r="D363" i="1"/>
  <c r="R362" i="1"/>
  <c r="Q362" i="1"/>
  <c r="P362" i="1"/>
  <c r="D362" i="1"/>
  <c r="R361" i="1"/>
  <c r="Q361" i="1"/>
  <c r="P361" i="1"/>
  <c r="D361" i="1"/>
  <c r="R360" i="1"/>
  <c r="Q360" i="1"/>
  <c r="P360" i="1"/>
  <c r="D360" i="1"/>
  <c r="R359" i="1"/>
  <c r="Q359" i="1"/>
  <c r="P359" i="1"/>
  <c r="D359" i="1"/>
  <c r="R358" i="1"/>
  <c r="Q358" i="1"/>
  <c r="P358" i="1"/>
  <c r="D358" i="1"/>
  <c r="R357" i="1"/>
  <c r="Q357" i="1"/>
  <c r="P357" i="1"/>
  <c r="D357" i="1"/>
  <c r="R356" i="1"/>
  <c r="Q356" i="1"/>
  <c r="P356" i="1"/>
  <c r="D356" i="1"/>
  <c r="R355" i="1"/>
  <c r="Q355" i="1"/>
  <c r="P355" i="1"/>
  <c r="D355" i="1"/>
  <c r="R354" i="1"/>
  <c r="Q354" i="1"/>
  <c r="P354" i="1"/>
  <c r="D354" i="1"/>
  <c r="R353" i="1"/>
  <c r="Q353" i="1"/>
  <c r="P353" i="1"/>
  <c r="D353" i="1"/>
  <c r="R352" i="1"/>
  <c r="Q352" i="1"/>
  <c r="P352" i="1"/>
  <c r="D352" i="1"/>
  <c r="R351" i="1"/>
  <c r="Q351" i="1"/>
  <c r="P351" i="1"/>
  <c r="D351" i="1"/>
  <c r="R350" i="1"/>
  <c r="Q350" i="1"/>
  <c r="P350" i="1"/>
  <c r="D350" i="1"/>
  <c r="R349" i="1"/>
  <c r="Q349" i="1"/>
  <c r="P349" i="1"/>
  <c r="D349" i="1"/>
  <c r="R348" i="1"/>
  <c r="Q348" i="1"/>
  <c r="P348" i="1"/>
  <c r="D348" i="1"/>
  <c r="R347" i="1"/>
  <c r="Q347" i="1"/>
  <c r="P347" i="1"/>
  <c r="D347" i="1"/>
  <c r="R346" i="1"/>
  <c r="Q346" i="1"/>
  <c r="P346" i="1"/>
  <c r="D346" i="1"/>
  <c r="R345" i="1"/>
  <c r="Q345" i="1"/>
  <c r="P345" i="1"/>
  <c r="D345" i="1"/>
  <c r="R344" i="1"/>
  <c r="Q344" i="1"/>
  <c r="P344" i="1"/>
  <c r="D344" i="1"/>
  <c r="R343" i="1"/>
  <c r="Q343" i="1"/>
  <c r="P343" i="1"/>
  <c r="D343" i="1"/>
  <c r="R342" i="1"/>
  <c r="Q342" i="1"/>
  <c r="P342" i="1"/>
  <c r="D342" i="1"/>
  <c r="R341" i="1"/>
  <c r="Q341" i="1"/>
  <c r="P341" i="1"/>
  <c r="D341" i="1"/>
  <c r="R340" i="1"/>
  <c r="Q340" i="1"/>
  <c r="P340" i="1"/>
  <c r="D340" i="1"/>
  <c r="R339" i="1"/>
  <c r="Q339" i="1"/>
  <c r="P339" i="1"/>
  <c r="D339" i="1"/>
  <c r="R338" i="1"/>
  <c r="Q338" i="1"/>
  <c r="P338" i="1"/>
  <c r="D338" i="1"/>
  <c r="R337" i="1"/>
  <c r="Q337" i="1"/>
  <c r="P337" i="1"/>
  <c r="D337" i="1"/>
  <c r="R336" i="1"/>
  <c r="Q336" i="1"/>
  <c r="P336" i="1"/>
  <c r="D336" i="1"/>
  <c r="R335" i="1"/>
  <c r="Q335" i="1"/>
  <c r="P335" i="1"/>
  <c r="D335" i="1"/>
  <c r="R334" i="1"/>
  <c r="Q334" i="1"/>
  <c r="P334" i="1"/>
  <c r="D334" i="1"/>
  <c r="R333" i="1"/>
  <c r="Q333" i="1"/>
  <c r="P333" i="1"/>
  <c r="D333" i="1"/>
  <c r="R332" i="1"/>
  <c r="Q332" i="1"/>
  <c r="P332" i="1"/>
  <c r="D332" i="1"/>
  <c r="R331" i="1"/>
  <c r="Q331" i="1"/>
  <c r="P331" i="1"/>
  <c r="D331" i="1"/>
  <c r="R330" i="1"/>
  <c r="Q330" i="1"/>
  <c r="P330" i="1"/>
  <c r="D330" i="1"/>
  <c r="R329" i="1"/>
  <c r="Q329" i="1"/>
  <c r="P329" i="1"/>
  <c r="D329" i="1"/>
  <c r="R328" i="1"/>
  <c r="Q328" i="1"/>
  <c r="P328" i="1"/>
  <c r="D328" i="1"/>
  <c r="R327" i="1"/>
  <c r="Q327" i="1"/>
  <c r="P327" i="1"/>
  <c r="D327" i="1"/>
  <c r="R326" i="1"/>
  <c r="Q326" i="1"/>
  <c r="P326" i="1"/>
  <c r="D326" i="1"/>
  <c r="R325" i="1"/>
  <c r="Q325" i="1"/>
  <c r="P325" i="1"/>
  <c r="D325" i="1"/>
  <c r="R324" i="1"/>
  <c r="Q324" i="1"/>
  <c r="P324" i="1"/>
  <c r="D324" i="1"/>
  <c r="R323" i="1"/>
  <c r="Q323" i="1"/>
  <c r="P323" i="1"/>
  <c r="D323" i="1"/>
  <c r="R322" i="1"/>
  <c r="Q322" i="1"/>
  <c r="P322" i="1"/>
  <c r="D322" i="1"/>
  <c r="R321" i="1"/>
  <c r="Q321" i="1"/>
  <c r="P321" i="1"/>
  <c r="D321" i="1"/>
  <c r="R320" i="1"/>
  <c r="Q320" i="1"/>
  <c r="P320" i="1"/>
  <c r="D320" i="1"/>
  <c r="R319" i="1"/>
  <c r="Q319" i="1"/>
  <c r="P319" i="1"/>
  <c r="D319" i="1"/>
  <c r="R318" i="1"/>
  <c r="Q318" i="1"/>
  <c r="P318" i="1"/>
  <c r="D318" i="1"/>
  <c r="R317" i="1"/>
  <c r="Q317" i="1"/>
  <c r="P317" i="1"/>
  <c r="D317" i="1"/>
  <c r="R316" i="1"/>
  <c r="Q316" i="1"/>
  <c r="P316" i="1"/>
  <c r="D316" i="1"/>
  <c r="R315" i="1"/>
  <c r="Q315" i="1"/>
  <c r="P315" i="1"/>
  <c r="D315" i="1"/>
  <c r="R314" i="1"/>
  <c r="Q314" i="1"/>
  <c r="P314" i="1"/>
  <c r="D314" i="1"/>
  <c r="R313" i="1"/>
  <c r="Q313" i="1"/>
  <c r="P313" i="1"/>
  <c r="D313" i="1"/>
  <c r="R312" i="1"/>
  <c r="Q312" i="1"/>
  <c r="P312" i="1"/>
  <c r="D312" i="1"/>
  <c r="R311" i="1"/>
  <c r="Q311" i="1"/>
  <c r="P311" i="1"/>
  <c r="D311" i="1"/>
  <c r="R310" i="1"/>
  <c r="Q310" i="1"/>
  <c r="P310" i="1"/>
  <c r="D310" i="1"/>
  <c r="R309" i="1"/>
  <c r="Q309" i="1"/>
  <c r="P309" i="1"/>
  <c r="D309" i="1"/>
  <c r="R308" i="1"/>
  <c r="Q308" i="1"/>
  <c r="P308" i="1"/>
  <c r="D308" i="1"/>
  <c r="R307" i="1"/>
  <c r="Q307" i="1"/>
  <c r="P307" i="1"/>
  <c r="D307" i="1"/>
  <c r="R306" i="1"/>
  <c r="Q306" i="1"/>
  <c r="P306" i="1"/>
  <c r="D306" i="1"/>
  <c r="R305" i="1"/>
  <c r="Q305" i="1"/>
  <c r="P305" i="1"/>
  <c r="D305" i="1"/>
  <c r="R304" i="1"/>
  <c r="Q304" i="1"/>
  <c r="P304" i="1"/>
  <c r="D304" i="1"/>
  <c r="R303" i="1"/>
  <c r="Q303" i="1"/>
  <c r="P303" i="1"/>
  <c r="D303" i="1"/>
  <c r="R302" i="1"/>
  <c r="Q302" i="1"/>
  <c r="P302" i="1"/>
  <c r="D302" i="1"/>
  <c r="R301" i="1"/>
  <c r="Q301" i="1"/>
  <c r="P301" i="1"/>
  <c r="D301" i="1"/>
  <c r="R300" i="1"/>
  <c r="Q300" i="1"/>
  <c r="P300" i="1"/>
  <c r="D300" i="1"/>
  <c r="R299" i="1"/>
  <c r="Q299" i="1"/>
  <c r="P299" i="1"/>
  <c r="D299" i="1"/>
  <c r="R298" i="1"/>
  <c r="Q298" i="1"/>
  <c r="P298" i="1"/>
  <c r="D298" i="1"/>
  <c r="R297" i="1"/>
  <c r="Q297" i="1"/>
  <c r="P297" i="1"/>
  <c r="D297" i="1"/>
  <c r="R296" i="1"/>
  <c r="Q296" i="1"/>
  <c r="P296" i="1"/>
  <c r="D296" i="1"/>
  <c r="R295" i="1"/>
  <c r="Q295" i="1"/>
  <c r="P295" i="1"/>
  <c r="D295" i="1"/>
  <c r="R294" i="1"/>
  <c r="Q294" i="1"/>
  <c r="P294" i="1"/>
  <c r="D294" i="1"/>
  <c r="R293" i="1"/>
  <c r="Q293" i="1"/>
  <c r="P293" i="1"/>
  <c r="D293" i="1"/>
  <c r="R292" i="1"/>
  <c r="Q292" i="1"/>
  <c r="P292" i="1"/>
  <c r="D292" i="1"/>
  <c r="R291" i="1"/>
  <c r="Q291" i="1"/>
  <c r="P291" i="1"/>
  <c r="D291" i="1"/>
  <c r="R290" i="1"/>
  <c r="Q290" i="1"/>
  <c r="P290" i="1"/>
  <c r="D290" i="1"/>
  <c r="R289" i="1"/>
  <c r="Q289" i="1"/>
  <c r="P289" i="1"/>
  <c r="D289" i="1"/>
  <c r="R288" i="1"/>
  <c r="Q288" i="1"/>
  <c r="P288" i="1"/>
  <c r="D288" i="1"/>
  <c r="R287" i="1"/>
  <c r="Q287" i="1"/>
  <c r="P287" i="1"/>
  <c r="D287" i="1"/>
  <c r="R286" i="1"/>
  <c r="Q286" i="1"/>
  <c r="P286" i="1"/>
  <c r="D286" i="1"/>
  <c r="R285" i="1"/>
  <c r="Q285" i="1"/>
  <c r="P285" i="1"/>
  <c r="D285" i="1"/>
  <c r="R284" i="1"/>
  <c r="Q284" i="1"/>
  <c r="P284" i="1"/>
  <c r="D284" i="1"/>
  <c r="R283" i="1"/>
  <c r="Q283" i="1"/>
  <c r="P283" i="1"/>
  <c r="D283" i="1"/>
  <c r="P282" i="1"/>
  <c r="D282" i="1"/>
  <c r="R281" i="1"/>
  <c r="Q281" i="1"/>
  <c r="P281" i="1"/>
  <c r="D281" i="1"/>
  <c r="R280" i="1"/>
  <c r="Q280" i="1"/>
  <c r="P280" i="1"/>
  <c r="D280" i="1"/>
  <c r="R279" i="1"/>
  <c r="Q279" i="1"/>
  <c r="P279" i="1"/>
  <c r="D279" i="1"/>
  <c r="R278" i="1"/>
  <c r="Q278" i="1"/>
  <c r="P278" i="1"/>
  <c r="D278" i="1"/>
  <c r="R277" i="1"/>
  <c r="Q277" i="1"/>
  <c r="P277" i="1"/>
  <c r="D277" i="1"/>
  <c r="R276" i="1"/>
  <c r="Q276" i="1"/>
  <c r="P276" i="1"/>
  <c r="D276" i="1"/>
  <c r="R275" i="1"/>
  <c r="Q275" i="1"/>
  <c r="P275" i="1"/>
  <c r="D275" i="1"/>
  <c r="R274" i="1"/>
  <c r="Q274" i="1"/>
  <c r="P274" i="1"/>
  <c r="D274" i="1"/>
  <c r="R273" i="1"/>
  <c r="Q273" i="1"/>
  <c r="P273" i="1"/>
  <c r="D273" i="1"/>
  <c r="R272" i="1"/>
  <c r="Q272" i="1"/>
  <c r="P272" i="1"/>
  <c r="D272" i="1"/>
  <c r="R271" i="1"/>
  <c r="Q271" i="1"/>
  <c r="P271" i="1"/>
  <c r="D271" i="1"/>
  <c r="R270" i="1"/>
  <c r="Q270" i="1"/>
  <c r="P270" i="1"/>
  <c r="D270" i="1"/>
  <c r="R269" i="1"/>
  <c r="Q269" i="1"/>
  <c r="P269" i="1"/>
  <c r="D269" i="1"/>
  <c r="R268" i="1"/>
  <c r="Q268" i="1"/>
  <c r="P268" i="1"/>
  <c r="D268" i="1"/>
  <c r="R267" i="1"/>
  <c r="Q267" i="1"/>
  <c r="P267" i="1"/>
  <c r="D267" i="1"/>
  <c r="R266" i="1"/>
  <c r="Q266" i="1"/>
  <c r="P266" i="1"/>
  <c r="D266" i="1"/>
  <c r="R265" i="1"/>
  <c r="Q265" i="1"/>
  <c r="P265" i="1"/>
  <c r="D265" i="1"/>
  <c r="R264" i="1"/>
  <c r="Q264" i="1"/>
  <c r="P264" i="1"/>
  <c r="D264" i="1"/>
  <c r="R263" i="1"/>
  <c r="Q263" i="1"/>
  <c r="P263" i="1"/>
  <c r="D263" i="1"/>
  <c r="R262" i="1"/>
  <c r="Q262" i="1"/>
  <c r="P262" i="1"/>
  <c r="D262" i="1"/>
  <c r="R261" i="1"/>
  <c r="Q261" i="1"/>
  <c r="P261" i="1"/>
  <c r="D261" i="1"/>
  <c r="R260" i="1"/>
  <c r="Q260" i="1"/>
  <c r="P260" i="1"/>
  <c r="D260" i="1"/>
  <c r="R259" i="1"/>
  <c r="Q259" i="1"/>
  <c r="P259" i="1"/>
  <c r="D259" i="1"/>
  <c r="R258" i="1"/>
  <c r="Q258" i="1"/>
  <c r="P258" i="1"/>
  <c r="D258" i="1"/>
  <c r="R257" i="1"/>
  <c r="Q257" i="1"/>
  <c r="P257" i="1"/>
  <c r="D257" i="1"/>
  <c r="R256" i="1"/>
  <c r="Q256" i="1"/>
  <c r="P256" i="1"/>
  <c r="D256" i="1"/>
  <c r="R255" i="1"/>
  <c r="Q255" i="1"/>
  <c r="P255" i="1"/>
  <c r="D255" i="1"/>
  <c r="R254" i="1"/>
  <c r="Q254" i="1"/>
  <c r="P254" i="1"/>
  <c r="D254" i="1"/>
  <c r="P253" i="1"/>
  <c r="D253" i="1"/>
  <c r="R252" i="1"/>
  <c r="Q252" i="1"/>
  <c r="P252" i="1"/>
  <c r="D252" i="1"/>
  <c r="R251" i="1"/>
  <c r="Q251" i="1"/>
  <c r="P251" i="1"/>
  <c r="D251" i="1"/>
  <c r="R250" i="1"/>
  <c r="Q250" i="1"/>
  <c r="P250" i="1"/>
  <c r="D250" i="1"/>
  <c r="R249" i="1"/>
  <c r="Q249" i="1"/>
  <c r="P249" i="1"/>
  <c r="D249" i="1"/>
  <c r="P248" i="1"/>
  <c r="D248" i="1"/>
  <c r="P247" i="1"/>
  <c r="D247" i="1"/>
  <c r="P246" i="1"/>
  <c r="D246" i="1"/>
  <c r="R245" i="1"/>
  <c r="Q245" i="1"/>
  <c r="P245" i="1"/>
  <c r="D245" i="1"/>
  <c r="R244" i="1"/>
  <c r="Q244" i="1"/>
  <c r="P244" i="1"/>
  <c r="D244" i="1"/>
  <c r="R243" i="1"/>
  <c r="Q243" i="1"/>
  <c r="P243" i="1"/>
  <c r="D243" i="1"/>
  <c r="R242" i="1"/>
  <c r="Q242" i="1"/>
  <c r="P242" i="1"/>
  <c r="D242" i="1"/>
  <c r="R241" i="1"/>
  <c r="Q241" i="1"/>
  <c r="P241" i="1"/>
  <c r="D241" i="1"/>
  <c r="R240" i="1"/>
  <c r="Q240" i="1"/>
  <c r="P240" i="1"/>
  <c r="D240" i="1"/>
  <c r="R239" i="1"/>
  <c r="Q239" i="1"/>
  <c r="P239" i="1"/>
  <c r="D239" i="1"/>
  <c r="R238" i="1"/>
  <c r="Q238" i="1"/>
  <c r="P238" i="1"/>
  <c r="D238" i="1"/>
  <c r="R237" i="1"/>
  <c r="Q237" i="1"/>
  <c r="P237" i="1"/>
  <c r="D237" i="1"/>
  <c r="R236" i="1"/>
  <c r="Q236" i="1"/>
  <c r="P236" i="1"/>
  <c r="D236" i="1"/>
  <c r="R235" i="1"/>
  <c r="Q235" i="1"/>
  <c r="P235" i="1"/>
  <c r="D235" i="1"/>
  <c r="R234" i="1"/>
  <c r="Q234" i="1"/>
  <c r="P234" i="1"/>
  <c r="D234" i="1"/>
  <c r="R233" i="1"/>
  <c r="Q233" i="1"/>
  <c r="P233" i="1"/>
  <c r="D233" i="1"/>
  <c r="R232" i="1"/>
  <c r="Q232" i="1"/>
  <c r="P232" i="1"/>
  <c r="D232" i="1"/>
  <c r="R231" i="1"/>
  <c r="Q231" i="1"/>
  <c r="P231" i="1"/>
  <c r="D231" i="1"/>
  <c r="R230" i="1"/>
  <c r="Q230" i="1"/>
  <c r="P230" i="1"/>
  <c r="D230" i="1"/>
  <c r="R229" i="1"/>
  <c r="Q229" i="1"/>
  <c r="P229" i="1"/>
  <c r="D229" i="1"/>
  <c r="R228" i="1"/>
  <c r="Q228" i="1"/>
  <c r="P228" i="1"/>
  <c r="D228" i="1"/>
  <c r="R227" i="1"/>
  <c r="Q227" i="1"/>
  <c r="P227" i="1"/>
  <c r="D227" i="1"/>
  <c r="R226" i="1"/>
  <c r="Q226" i="1"/>
  <c r="P226" i="1"/>
  <c r="D226" i="1"/>
  <c r="R225" i="1"/>
  <c r="Q225" i="1"/>
  <c r="P225" i="1"/>
  <c r="D225" i="1"/>
  <c r="R224" i="1"/>
  <c r="Q224" i="1"/>
  <c r="P224" i="1"/>
  <c r="D224" i="1"/>
  <c r="R223" i="1"/>
  <c r="Q223" i="1"/>
  <c r="P223" i="1"/>
  <c r="D223" i="1"/>
  <c r="R222" i="1"/>
  <c r="Q222" i="1"/>
  <c r="P222" i="1"/>
  <c r="D222" i="1"/>
  <c r="R221" i="1"/>
  <c r="Q221" i="1"/>
  <c r="P221" i="1"/>
  <c r="D221" i="1"/>
  <c r="R220" i="1"/>
  <c r="Q220" i="1"/>
  <c r="P220" i="1"/>
  <c r="D220" i="1"/>
  <c r="R219" i="1"/>
  <c r="Q219" i="1"/>
  <c r="P219" i="1"/>
  <c r="D219" i="1"/>
  <c r="R218" i="1"/>
  <c r="Q218" i="1"/>
  <c r="P218" i="1"/>
  <c r="D218" i="1"/>
  <c r="R217" i="1"/>
  <c r="Q217" i="1"/>
  <c r="P217" i="1"/>
  <c r="D217" i="1"/>
  <c r="R216" i="1"/>
  <c r="Q216" i="1"/>
  <c r="P216" i="1"/>
  <c r="D216" i="1"/>
  <c r="R215" i="1"/>
  <c r="Q215" i="1"/>
  <c r="P215" i="1"/>
  <c r="D215" i="1"/>
  <c r="R214" i="1"/>
  <c r="Q214" i="1"/>
  <c r="P214" i="1"/>
  <c r="D214" i="1"/>
  <c r="R213" i="1"/>
  <c r="Q213" i="1"/>
  <c r="P213" i="1"/>
  <c r="D213" i="1"/>
  <c r="R212" i="1"/>
  <c r="Q212" i="1"/>
  <c r="P212" i="1"/>
  <c r="D212" i="1"/>
  <c r="R211" i="1"/>
  <c r="Q211" i="1"/>
  <c r="P211" i="1"/>
  <c r="D211" i="1"/>
  <c r="R210" i="1"/>
  <c r="Q210" i="1"/>
  <c r="P210" i="1"/>
  <c r="D210" i="1"/>
  <c r="R209" i="1"/>
  <c r="Q209" i="1"/>
  <c r="P209" i="1"/>
  <c r="D209" i="1"/>
  <c r="R208" i="1"/>
  <c r="Q208" i="1"/>
  <c r="P208" i="1"/>
  <c r="D208" i="1"/>
  <c r="R207" i="1"/>
  <c r="Q207" i="1"/>
  <c r="P207" i="1"/>
  <c r="D207" i="1"/>
  <c r="R206" i="1"/>
  <c r="Q206" i="1"/>
  <c r="P206" i="1"/>
  <c r="D206" i="1"/>
  <c r="R205" i="1"/>
  <c r="Q205" i="1"/>
  <c r="P205" i="1"/>
  <c r="D205" i="1"/>
  <c r="R204" i="1"/>
  <c r="Q204" i="1"/>
  <c r="P204" i="1"/>
  <c r="D204" i="1"/>
  <c r="R203" i="1"/>
  <c r="Q203" i="1"/>
  <c r="P203" i="1"/>
  <c r="D203" i="1"/>
  <c r="R202" i="1"/>
  <c r="Q202" i="1"/>
  <c r="P202" i="1"/>
  <c r="D202" i="1"/>
  <c r="R201" i="1"/>
  <c r="Q201" i="1"/>
  <c r="P201" i="1"/>
  <c r="D201" i="1"/>
  <c r="R200" i="1"/>
  <c r="Q200" i="1"/>
  <c r="P200" i="1"/>
  <c r="D200" i="1"/>
  <c r="R199" i="1"/>
  <c r="Q199" i="1"/>
  <c r="P199" i="1"/>
  <c r="D199" i="1"/>
  <c r="R198" i="1"/>
  <c r="Q198" i="1"/>
  <c r="P198" i="1"/>
  <c r="D198" i="1"/>
  <c r="R197" i="1"/>
  <c r="Q197" i="1"/>
  <c r="P197" i="1"/>
  <c r="D197" i="1"/>
  <c r="R196" i="1"/>
  <c r="Q196" i="1"/>
  <c r="P196" i="1"/>
  <c r="D196" i="1"/>
  <c r="R195" i="1"/>
  <c r="Q195" i="1"/>
  <c r="P195" i="1"/>
  <c r="D195" i="1"/>
  <c r="R194" i="1"/>
  <c r="Q194" i="1"/>
  <c r="P194" i="1"/>
  <c r="D194" i="1"/>
  <c r="R193" i="1"/>
  <c r="Q193" i="1"/>
  <c r="P193" i="1"/>
  <c r="D193" i="1"/>
  <c r="R192" i="1"/>
  <c r="Q192" i="1"/>
  <c r="P192" i="1"/>
  <c r="D192" i="1"/>
  <c r="R191" i="1"/>
  <c r="Q191" i="1"/>
  <c r="P191" i="1"/>
  <c r="D191" i="1"/>
  <c r="R190" i="1"/>
  <c r="Q190" i="1"/>
  <c r="P190" i="1"/>
  <c r="D190" i="1"/>
  <c r="R189" i="1"/>
  <c r="Q189" i="1"/>
  <c r="P189" i="1"/>
  <c r="D189" i="1"/>
  <c r="R188" i="1"/>
  <c r="Q188" i="1"/>
  <c r="P188" i="1"/>
  <c r="D188" i="1"/>
  <c r="R187" i="1"/>
  <c r="Q187" i="1"/>
  <c r="P187" i="1"/>
  <c r="D187" i="1"/>
  <c r="R186" i="1"/>
  <c r="Q186" i="1"/>
  <c r="P186" i="1"/>
  <c r="D186" i="1"/>
  <c r="R185" i="1"/>
  <c r="Q185" i="1"/>
  <c r="P185" i="1"/>
  <c r="D185" i="1"/>
  <c r="R184" i="1"/>
  <c r="Q184" i="1"/>
  <c r="P184" i="1"/>
  <c r="D184" i="1"/>
  <c r="R183" i="1"/>
  <c r="Q183" i="1"/>
  <c r="P183" i="1"/>
  <c r="D183" i="1"/>
  <c r="R182" i="1"/>
  <c r="Q182" i="1"/>
  <c r="P182" i="1"/>
  <c r="D182" i="1"/>
  <c r="R181" i="1"/>
  <c r="Q181" i="1"/>
  <c r="P181" i="1"/>
  <c r="D181" i="1"/>
  <c r="R180" i="1"/>
  <c r="Q180" i="1"/>
  <c r="P180" i="1"/>
  <c r="D180" i="1"/>
  <c r="R179" i="1"/>
  <c r="Q179" i="1"/>
  <c r="P179" i="1"/>
  <c r="D179" i="1"/>
  <c r="R178" i="1"/>
  <c r="Q178" i="1"/>
  <c r="P178" i="1"/>
  <c r="D178" i="1"/>
  <c r="R177" i="1"/>
  <c r="Q177" i="1"/>
  <c r="P177" i="1"/>
  <c r="D177" i="1"/>
  <c r="R176" i="1"/>
  <c r="Q176" i="1"/>
  <c r="P176" i="1"/>
  <c r="D176" i="1"/>
  <c r="R175" i="1"/>
  <c r="Q175" i="1"/>
  <c r="P175" i="1"/>
  <c r="D175" i="1"/>
  <c r="R174" i="1"/>
  <c r="Q174" i="1"/>
  <c r="P174" i="1"/>
  <c r="D174" i="1"/>
  <c r="R173" i="1"/>
  <c r="Q173" i="1"/>
  <c r="P173" i="1"/>
  <c r="D173" i="1"/>
  <c r="R172" i="1"/>
  <c r="Q172" i="1"/>
  <c r="P172" i="1"/>
  <c r="D172" i="1"/>
  <c r="R171" i="1"/>
  <c r="Q171" i="1"/>
  <c r="P171" i="1"/>
  <c r="D171" i="1"/>
  <c r="R170" i="1"/>
  <c r="Q170" i="1"/>
  <c r="P170" i="1"/>
  <c r="D170" i="1"/>
  <c r="R169" i="1"/>
  <c r="Q169" i="1"/>
  <c r="P169" i="1"/>
  <c r="D169" i="1"/>
  <c r="R168" i="1"/>
  <c r="Q168" i="1"/>
  <c r="P168" i="1"/>
  <c r="D168" i="1"/>
  <c r="R167" i="1"/>
  <c r="Q167" i="1"/>
  <c r="P167" i="1"/>
  <c r="D167" i="1"/>
  <c r="R166" i="1"/>
  <c r="Q166" i="1"/>
  <c r="P166" i="1"/>
  <c r="D166" i="1"/>
  <c r="R165" i="1"/>
  <c r="Q165" i="1"/>
  <c r="P165" i="1"/>
  <c r="D165" i="1"/>
  <c r="R164" i="1"/>
  <c r="Q164" i="1"/>
  <c r="P164" i="1"/>
  <c r="D164" i="1"/>
  <c r="R163" i="1"/>
  <c r="Q163" i="1"/>
  <c r="P163" i="1"/>
  <c r="D163" i="1"/>
  <c r="R162" i="1"/>
  <c r="Q162" i="1"/>
  <c r="P162" i="1"/>
  <c r="D162" i="1"/>
  <c r="R161" i="1"/>
  <c r="Q161" i="1"/>
  <c r="P161" i="1"/>
  <c r="D161" i="1"/>
  <c r="R160" i="1"/>
  <c r="Q160" i="1"/>
  <c r="P160" i="1"/>
  <c r="D160" i="1"/>
  <c r="R159" i="1"/>
  <c r="Q159" i="1"/>
  <c r="P159" i="1"/>
  <c r="D159" i="1"/>
  <c r="R158" i="1"/>
  <c r="Q158" i="1"/>
  <c r="P158" i="1"/>
  <c r="D158" i="1"/>
  <c r="R157" i="1"/>
  <c r="Q157" i="1"/>
  <c r="P157" i="1"/>
  <c r="D157" i="1"/>
  <c r="R156" i="1"/>
  <c r="Q156" i="1"/>
  <c r="P156" i="1"/>
  <c r="D156" i="1"/>
  <c r="R155" i="1"/>
  <c r="Q155" i="1"/>
  <c r="P155" i="1"/>
  <c r="D155" i="1"/>
  <c r="R154" i="1"/>
  <c r="Q154" i="1"/>
  <c r="P154" i="1"/>
  <c r="D154" i="1"/>
  <c r="R153" i="1"/>
  <c r="Q153" i="1"/>
  <c r="P153" i="1"/>
  <c r="D153" i="1"/>
  <c r="R152" i="1"/>
  <c r="Q152" i="1"/>
  <c r="P152" i="1"/>
  <c r="D152" i="1"/>
  <c r="R151" i="1"/>
  <c r="Q151" i="1"/>
  <c r="P151" i="1"/>
  <c r="D151" i="1"/>
  <c r="R150" i="1"/>
  <c r="Q150" i="1"/>
  <c r="P150" i="1"/>
  <c r="D150" i="1"/>
  <c r="R149" i="1"/>
  <c r="Q149" i="1"/>
  <c r="P149" i="1"/>
  <c r="D149" i="1"/>
  <c r="R148" i="1"/>
  <c r="Q148" i="1"/>
  <c r="P148" i="1"/>
  <c r="D148" i="1"/>
  <c r="R147" i="1"/>
  <c r="Q147" i="1"/>
  <c r="P147" i="1"/>
  <c r="D147" i="1"/>
  <c r="R146" i="1"/>
  <c r="Q146" i="1"/>
  <c r="P146" i="1"/>
  <c r="D146" i="1"/>
  <c r="R145" i="1"/>
  <c r="P145" i="1"/>
  <c r="D145" i="1"/>
  <c r="R144" i="1"/>
  <c r="Q144" i="1"/>
  <c r="P144" i="1"/>
  <c r="D144" i="1"/>
  <c r="R143" i="1"/>
  <c r="Q143" i="1"/>
  <c r="P143" i="1"/>
  <c r="D143" i="1"/>
  <c r="R142" i="1"/>
  <c r="Q142" i="1"/>
  <c r="P142" i="1"/>
  <c r="D142" i="1"/>
  <c r="R141" i="1"/>
  <c r="Q141" i="1"/>
  <c r="P141" i="1"/>
  <c r="D141" i="1"/>
  <c r="R140" i="1"/>
  <c r="Q140" i="1"/>
  <c r="P140" i="1"/>
  <c r="D140" i="1"/>
  <c r="R139" i="1"/>
  <c r="Q139" i="1"/>
  <c r="P139" i="1"/>
  <c r="D139" i="1"/>
  <c r="R138" i="1"/>
  <c r="Q138" i="1"/>
  <c r="P138" i="1"/>
  <c r="D138" i="1"/>
  <c r="R137" i="1"/>
  <c r="Q137" i="1"/>
  <c r="P137" i="1"/>
  <c r="D137" i="1"/>
  <c r="R136" i="1"/>
  <c r="Q136" i="1"/>
  <c r="P136" i="1"/>
  <c r="D136" i="1"/>
  <c r="R135" i="1"/>
  <c r="Q135" i="1"/>
  <c r="P135" i="1"/>
  <c r="D135" i="1"/>
  <c r="R134" i="1"/>
  <c r="Q134" i="1"/>
  <c r="P134" i="1"/>
  <c r="D134" i="1"/>
  <c r="R133" i="1"/>
  <c r="Q133" i="1"/>
  <c r="P133" i="1"/>
  <c r="D133" i="1"/>
  <c r="R132" i="1"/>
  <c r="Q132" i="1"/>
  <c r="P132" i="1"/>
  <c r="D132" i="1"/>
  <c r="R131" i="1"/>
  <c r="Q131" i="1"/>
  <c r="P131" i="1"/>
  <c r="D131" i="1"/>
  <c r="R130" i="1"/>
  <c r="Q130" i="1"/>
  <c r="P130" i="1"/>
  <c r="D130" i="1"/>
  <c r="R129" i="1"/>
  <c r="Q129" i="1"/>
  <c r="P129" i="1"/>
  <c r="D129" i="1"/>
  <c r="R128" i="1"/>
  <c r="Q128" i="1"/>
  <c r="P128" i="1"/>
  <c r="D128" i="1"/>
  <c r="R127" i="1"/>
  <c r="Q127" i="1"/>
  <c r="P127" i="1"/>
  <c r="D127" i="1"/>
  <c r="R126" i="1"/>
  <c r="Q126" i="1"/>
  <c r="P126" i="1"/>
  <c r="D126" i="1"/>
  <c r="R125" i="1"/>
  <c r="Q125" i="1"/>
  <c r="P125" i="1"/>
  <c r="D125" i="1"/>
  <c r="R124" i="1"/>
  <c r="Q124" i="1"/>
  <c r="P124" i="1"/>
  <c r="D124" i="1"/>
  <c r="R123" i="1"/>
  <c r="Q123" i="1"/>
  <c r="P123" i="1"/>
  <c r="D123" i="1"/>
  <c r="R122" i="1"/>
  <c r="Q122" i="1"/>
  <c r="P122" i="1"/>
  <c r="D122" i="1"/>
  <c r="R121" i="1"/>
  <c r="Q121" i="1"/>
  <c r="P121" i="1"/>
  <c r="D121" i="1"/>
  <c r="R120" i="1"/>
  <c r="P120" i="1"/>
  <c r="D120" i="1"/>
  <c r="R119" i="1"/>
  <c r="Q119" i="1"/>
  <c r="P119" i="1"/>
  <c r="D119" i="1"/>
  <c r="R118" i="1"/>
  <c r="Q118" i="1"/>
  <c r="P118" i="1"/>
  <c r="D118" i="1"/>
  <c r="R117" i="1"/>
  <c r="Q117" i="1"/>
  <c r="P117" i="1"/>
  <c r="D117" i="1"/>
  <c r="R116" i="1"/>
  <c r="Q116" i="1"/>
  <c r="P116" i="1"/>
  <c r="D116" i="1"/>
  <c r="R115" i="1"/>
  <c r="Q115" i="1"/>
  <c r="P115" i="1"/>
  <c r="D115" i="1"/>
  <c r="R114" i="1"/>
  <c r="Q114" i="1"/>
  <c r="P114" i="1"/>
  <c r="D114" i="1"/>
  <c r="R113" i="1"/>
  <c r="Q113" i="1"/>
  <c r="P113" i="1"/>
  <c r="D113" i="1"/>
  <c r="R112" i="1"/>
  <c r="Q112" i="1"/>
  <c r="P112" i="1"/>
  <c r="D112" i="1"/>
  <c r="R111" i="1"/>
  <c r="P111" i="1"/>
  <c r="D111" i="1"/>
  <c r="R110" i="1"/>
  <c r="Q110" i="1"/>
  <c r="P110" i="1"/>
  <c r="D110" i="1"/>
  <c r="R109" i="1"/>
  <c r="Q109" i="1"/>
  <c r="P109" i="1"/>
  <c r="D109" i="1"/>
  <c r="R108" i="1"/>
  <c r="Q108" i="1"/>
  <c r="P108" i="1"/>
  <c r="D108" i="1"/>
  <c r="R107" i="1"/>
  <c r="Q107" i="1"/>
  <c r="P107" i="1"/>
  <c r="D107" i="1"/>
  <c r="R106" i="1"/>
  <c r="Q106" i="1"/>
  <c r="P106" i="1"/>
  <c r="D106" i="1"/>
  <c r="R105" i="1"/>
  <c r="Q105" i="1"/>
  <c r="P105" i="1"/>
  <c r="D105" i="1"/>
  <c r="R104" i="1"/>
  <c r="Q104" i="1"/>
  <c r="P104" i="1"/>
  <c r="D104" i="1"/>
  <c r="R103" i="1"/>
  <c r="Q103" i="1"/>
  <c r="P103" i="1"/>
  <c r="D103" i="1"/>
  <c r="R102" i="1"/>
  <c r="Q102" i="1"/>
  <c r="P102" i="1"/>
  <c r="D102" i="1"/>
  <c r="R101" i="1"/>
  <c r="Q101" i="1"/>
  <c r="P101" i="1"/>
  <c r="D101" i="1"/>
  <c r="R100" i="1"/>
  <c r="Q100" i="1"/>
  <c r="P100" i="1"/>
  <c r="D100" i="1"/>
  <c r="R99" i="1"/>
  <c r="Q99" i="1"/>
  <c r="P99" i="1"/>
  <c r="D99" i="1"/>
  <c r="R98" i="1"/>
  <c r="Q98" i="1"/>
  <c r="P98" i="1"/>
  <c r="D98" i="1"/>
  <c r="R97" i="1"/>
  <c r="Q97" i="1"/>
  <c r="P97" i="1"/>
  <c r="D97" i="1"/>
  <c r="R96" i="1"/>
  <c r="Q96" i="1"/>
  <c r="P96" i="1"/>
  <c r="D96" i="1"/>
  <c r="R95" i="1"/>
  <c r="P95" i="1"/>
  <c r="D95" i="1"/>
  <c r="R94" i="1"/>
  <c r="Q94" i="1"/>
  <c r="P94" i="1"/>
  <c r="D94" i="1"/>
  <c r="R93" i="1"/>
  <c r="Q93" i="1"/>
  <c r="P93" i="1"/>
  <c r="D93" i="1"/>
  <c r="R92" i="1"/>
  <c r="Q92" i="1"/>
  <c r="P92" i="1"/>
  <c r="D92" i="1"/>
  <c r="R91" i="1"/>
  <c r="Q91" i="1"/>
  <c r="P91" i="1"/>
  <c r="D91" i="1"/>
  <c r="R90" i="1"/>
  <c r="P90" i="1"/>
  <c r="D90" i="1"/>
  <c r="R89" i="1"/>
  <c r="Q89" i="1"/>
  <c r="P89" i="1"/>
  <c r="D89" i="1"/>
  <c r="R88" i="1"/>
  <c r="Q88" i="1"/>
  <c r="P88" i="1"/>
  <c r="D88" i="1"/>
  <c r="R87" i="1"/>
  <c r="Q87" i="1"/>
  <c r="P87" i="1"/>
  <c r="D87" i="1"/>
  <c r="R86" i="1"/>
  <c r="Q86" i="1"/>
  <c r="P86" i="1"/>
  <c r="D86" i="1"/>
  <c r="R85" i="1"/>
  <c r="Q85" i="1"/>
  <c r="P85" i="1"/>
  <c r="D85" i="1"/>
  <c r="R84" i="1"/>
  <c r="Q84" i="1"/>
  <c r="P84" i="1"/>
  <c r="D84" i="1"/>
  <c r="R83" i="1"/>
  <c r="Q83" i="1"/>
  <c r="P83" i="1"/>
  <c r="D83" i="1"/>
  <c r="R82" i="1"/>
  <c r="Q82" i="1"/>
  <c r="P82" i="1"/>
  <c r="D82" i="1"/>
  <c r="R81" i="1"/>
  <c r="Q81" i="1"/>
  <c r="P81" i="1"/>
  <c r="D81" i="1"/>
  <c r="R80" i="1"/>
  <c r="Q80" i="1"/>
  <c r="P80" i="1"/>
  <c r="D80" i="1"/>
  <c r="R79" i="1"/>
  <c r="Q79" i="1"/>
  <c r="P79" i="1"/>
  <c r="D79" i="1"/>
  <c r="R78" i="1"/>
  <c r="Q78" i="1"/>
  <c r="P78" i="1"/>
  <c r="D78" i="1"/>
  <c r="R77" i="1"/>
  <c r="Q77" i="1"/>
  <c r="P77" i="1"/>
  <c r="D77" i="1"/>
  <c r="R76" i="1"/>
  <c r="Q76" i="1"/>
  <c r="P76" i="1"/>
  <c r="D76" i="1"/>
  <c r="R75" i="1"/>
  <c r="Q75" i="1"/>
  <c r="P75" i="1"/>
  <c r="D75" i="1"/>
  <c r="R74" i="1"/>
  <c r="Q74" i="1"/>
  <c r="P74" i="1"/>
  <c r="D74" i="1"/>
  <c r="R73" i="1"/>
  <c r="Q73" i="1"/>
  <c r="P73" i="1"/>
  <c r="D73" i="1"/>
  <c r="R72" i="1"/>
  <c r="Q72" i="1"/>
  <c r="P72" i="1"/>
  <c r="D72" i="1"/>
  <c r="R71" i="1"/>
  <c r="Q71" i="1"/>
  <c r="P71" i="1"/>
  <c r="D71" i="1"/>
  <c r="R70" i="1"/>
  <c r="Q70" i="1"/>
  <c r="P70" i="1"/>
  <c r="D70" i="1"/>
  <c r="R69" i="1"/>
  <c r="Q69" i="1"/>
  <c r="P69" i="1"/>
  <c r="D69" i="1"/>
  <c r="R68" i="1"/>
  <c r="Q68" i="1"/>
  <c r="P68" i="1"/>
  <c r="D68" i="1"/>
  <c r="R67" i="1"/>
  <c r="Q67" i="1"/>
  <c r="P67" i="1"/>
  <c r="D67" i="1"/>
  <c r="R66" i="1"/>
  <c r="Q66" i="1"/>
  <c r="P66" i="1"/>
  <c r="D66" i="1"/>
  <c r="P65" i="1"/>
  <c r="D65" i="1"/>
  <c r="R64" i="1"/>
  <c r="Q64" i="1"/>
  <c r="P64" i="1"/>
  <c r="D64" i="1"/>
  <c r="Q63" i="1"/>
  <c r="P63" i="1"/>
  <c r="D63" i="1"/>
  <c r="R62" i="1"/>
  <c r="Q62" i="1"/>
  <c r="P62" i="1"/>
  <c r="D62" i="1"/>
  <c r="R61" i="1"/>
  <c r="Q61" i="1"/>
  <c r="D61" i="1"/>
  <c r="R60" i="1"/>
  <c r="Q60" i="1"/>
  <c r="D60" i="1"/>
  <c r="R59" i="1"/>
  <c r="Q59" i="1"/>
  <c r="D59" i="1"/>
  <c r="Q58" i="1"/>
  <c r="P58" i="1"/>
  <c r="D58" i="1"/>
  <c r="P57" i="1"/>
  <c r="D57" i="1"/>
  <c r="Q56" i="1"/>
  <c r="P56" i="1"/>
  <c r="D56" i="1"/>
  <c r="Q55" i="1"/>
  <c r="P55" i="1"/>
  <c r="D55" i="1"/>
  <c r="Q54" i="1"/>
  <c r="P54" i="1"/>
  <c r="D54" i="1"/>
  <c r="Q53" i="1"/>
  <c r="P53" i="1"/>
  <c r="D53" i="1"/>
  <c r="Q52" i="1"/>
  <c r="P52" i="1"/>
  <c r="D52" i="1"/>
  <c r="Q51" i="1"/>
  <c r="P51" i="1"/>
  <c r="D51" i="1"/>
  <c r="P50" i="1"/>
  <c r="D50" i="1"/>
  <c r="P49" i="1"/>
  <c r="D49" i="1"/>
  <c r="P48" i="1"/>
  <c r="D48" i="1"/>
  <c r="P47" i="1"/>
  <c r="D47" i="1"/>
  <c r="P46" i="1"/>
  <c r="D46" i="1"/>
  <c r="P45" i="1"/>
  <c r="D45" i="1"/>
  <c r="P44" i="1"/>
  <c r="D44" i="1"/>
  <c r="P43" i="1"/>
  <c r="D43" i="1"/>
  <c r="P42" i="1"/>
  <c r="D42" i="1"/>
  <c r="P41" i="1"/>
  <c r="D41" i="1"/>
  <c r="P40" i="1"/>
  <c r="D40" i="1"/>
  <c r="P39" i="1"/>
  <c r="D39" i="1"/>
  <c r="R38" i="1"/>
  <c r="D38" i="1"/>
  <c r="P37" i="1"/>
  <c r="D37" i="1"/>
  <c r="P36" i="1"/>
  <c r="D36" i="1"/>
  <c r="P35" i="1"/>
  <c r="D35" i="1"/>
  <c r="P34" i="1"/>
  <c r="D34" i="1"/>
  <c r="P33" i="1"/>
  <c r="D33" i="1"/>
  <c r="P32" i="1"/>
  <c r="D32" i="1"/>
  <c r="P31" i="1"/>
  <c r="D31" i="1"/>
  <c r="P30" i="1"/>
  <c r="D30" i="1"/>
  <c r="P29" i="1"/>
  <c r="D29" i="1"/>
  <c r="P28" i="1"/>
  <c r="D28" i="1"/>
  <c r="P27" i="1"/>
  <c r="D27" i="1"/>
  <c r="P26" i="1"/>
  <c r="D26" i="1"/>
  <c r="P25" i="1"/>
  <c r="D25" i="1"/>
  <c r="P24" i="1"/>
  <c r="D24" i="1"/>
  <c r="P23" i="1"/>
  <c r="D23" i="1"/>
  <c r="P22" i="1"/>
  <c r="D22" i="1"/>
  <c r="P21" i="1"/>
  <c r="D21" i="1"/>
  <c r="P20" i="1"/>
  <c r="D20" i="1"/>
  <c r="P19" i="1"/>
  <c r="D19" i="1"/>
  <c r="P18" i="1"/>
  <c r="D18" i="1"/>
  <c r="Q17" i="1"/>
  <c r="P17" i="1"/>
  <c r="D17" i="1"/>
  <c r="P16" i="1"/>
  <c r="D16" i="1"/>
  <c r="P15" i="1"/>
  <c r="D15" i="1"/>
  <c r="P14" i="1"/>
  <c r="D14" i="1"/>
  <c r="P13" i="1"/>
  <c r="D13" i="1"/>
  <c r="P12" i="1"/>
  <c r="D12" i="1"/>
  <c r="P11" i="1"/>
  <c r="D11" i="1"/>
  <c r="P10" i="1"/>
  <c r="D10" i="1"/>
  <c r="P9" i="1"/>
  <c r="D9" i="1"/>
  <c r="P8" i="1"/>
  <c r="D8" i="1"/>
  <c r="P7" i="1"/>
  <c r="D7" i="1"/>
  <c r="P6" i="1"/>
  <c r="D6" i="1"/>
  <c r="P5" i="1"/>
  <c r="D5" i="1"/>
  <c r="P4" i="1"/>
  <c r="D4" i="1"/>
  <c r="P3" i="1"/>
  <c r="D3" i="1"/>
  <c r="P2" i="1"/>
  <c r="D2" i="1"/>
</calcChain>
</file>

<file path=xl/sharedStrings.xml><?xml version="1.0" encoding="utf-8"?>
<sst xmlns="http://schemas.openxmlformats.org/spreadsheetml/2006/main" count="4528" uniqueCount="1050">
  <si>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</si>
  <si>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</si>
  <si>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</si>
  <si>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</si>
  <si>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</si>
  <si>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</si>
  <si>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</si>
  <si>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</si>
  <si>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</si>
  <si>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</si>
  <si>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</si>
  <si>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</si>
  <si>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</si>
  <si>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</si>
  <si>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</si>
  <si>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</si>
  <si>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</si>
  <si>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Uganda</t>
  </si>
  <si>
    <t>DEAS 1249: Eaves gutters and fittings made of PVC-U —Requirements and test methods</t>
  </si>
  <si>
    <t>This draft East African Standard specifies requirements and test methods of eaves gutters and fittings made from unplasticized poly (vinyl chloride) (PVC-U) and intended to be used for rainwater drainage.</t>
  </si>
  <si>
    <t>Building elements for the manufacture of floors, walls, partition walls, ceilings, roofs, etc., of plastics; gutters and accessories of plastics; railings, fences and similar barriers, of plastics; large shelves, for assembly and permanent installation in shops, workshops, etc., of plastics; architectural ornaments, e.g. friezes, of plastics; fittings and similar products for permanent mounting on buildings, of plastics (HS code(s): 392590); Plastics fittings (ICS code(s): 23.040.45)</t>
  </si>
  <si>
    <t>392590 - Building elements for the manufacture of floors, walls, partition walls, ceilings, roofs, etc., of plastics; gutters and accessories of plastics; railings, fences and similar barriers, of plastics; large shelves, for assembly and permanent installation in shops, workshops, etc., of plastics; architectural ornaments, e.g. friezes, of plastics; fittings and similar products for permanent mounting on buildings, of plastics</t>
  </si>
  <si>
    <t>23.040.45 - Plastics fittings</t>
  </si>
  <si>
    <t>Harmonization (TBT); Quality requirements (TBT)</t>
  </si>
  <si>
    <t/>
  </si>
  <si>
    <t>Regular notification</t>
  </si>
  <si>
    <r>
      <rPr>
        <sz val="11"/>
        <rFont val="Calibri"/>
      </rPr>
      <t>https://members.wto.org/crnattachments/2025/TBT/KEN/25_01048_00_e.pdf</t>
    </r>
  </si>
  <si>
    <t>Tanzania</t>
  </si>
  <si>
    <t>DEAS 1251: 2025 Plastic piping systems for water supply — Unplasticized poly (vinyl chloride) (PVC-U) — Guidance for the assessment of conformity</t>
  </si>
  <si>
    <t>This draft East African Standard gives guidance for the assessment of conformity intended to be included in the manufacturer's quality plan as part of the quality system.</t>
  </si>
  <si>
    <t>- Tubes, pipes and hoses, rigid: (HS code(s): 39172); Plastics pipes and fittings for non fluid use (ICS code(s): 83.140.30)</t>
  </si>
  <si>
    <t>39172 - - Tubes, pipes and hoses, rigid:</t>
  </si>
  <si>
    <t>83.140.30 - Plastics pipes and fittings for non fluid use</t>
  </si>
  <si>
    <r>
      <rPr>
        <sz val="11"/>
        <rFont val="Calibri"/>
      </rPr>
      <t>https://members.wto.org/crnattachments/2025/TBT/KEN/25_01058_00_e.pdf</t>
    </r>
  </si>
  <si>
    <t>DEAS 1226: 2025 Low pressure Liquefied Petroleum Gas (LPG) regulator for use with LPG cylinder valve — Specification</t>
  </si>
  <si>
    <t>This Draft East African Standard specifies materials, construction, performance, safety and testing requirements for low-pressure single-stage regulator for use with liquefied petroleum gas mixtures in the vapour phase and designed for a set outlet pressure of 3.0 kPa (0.4 Psi) and a flow not exceeding 2 kg/h.</t>
  </si>
  <si>
    <t>Containers for compressed or liquefied gas, of iron or steel. (HS code(s): 7311); Pressure vessels (ICS code(s): 23.020.30)</t>
  </si>
  <si>
    <t>7311 - Containers for compressed or liquefied gas, of iron or steel.</t>
  </si>
  <si>
    <t>23.020.30 - Pressure vessels</t>
  </si>
  <si>
    <r>
      <rPr>
        <sz val="11"/>
        <rFont val="Calibri"/>
      </rPr>
      <t>https://members.wto.org/crnattachments/2025/TBT/KEN/25_01033_00_e.pdf</t>
    </r>
  </si>
  <si>
    <t>Burundi</t>
  </si>
  <si>
    <t>DEAS 1227: 2025 Domestic cooking ranges for use with Liquefied Petroleum Gases — Specification</t>
  </si>
  <si>
    <t>This Draft East African Standard specifies construction, performance, operation, safety requirements and tests for domestic cooking ranges having an oven, with thermostat only, for burning gases at a rate not exceeding 1 500  g/h, intended for use with Liquefied Petroleum Gases at 2.942 KN/m2 (30 gf/cm2) gas inlet pressure.</t>
  </si>
  <si>
    <r>
      <rPr>
        <sz val="11"/>
        <rFont val="Calibri"/>
      </rPr>
      <t>https://members.wto.org/crnattachments/2025/TBT/KEN/25_01038_00_e.pdf</t>
    </r>
  </si>
  <si>
    <t>Quality requirements (TBT); Harmonization (TBT)</t>
  </si>
  <si>
    <t>Rwanda</t>
  </si>
  <si>
    <t>Kenya</t>
  </si>
  <si>
    <t>DEAS 1248: 2025 Plastics rainwater piping systems for above ground external use - Unplasticized Polyvinyl Chloride (PVC-U) - Specification for Pipes, fittings, and the system</t>
  </si>
  <si>
    <t>This draft East African standard specifies the requirements for pipes, fittings and the system of un-plasticized poly(vinyl chloride) (PVC-U) intended for use as above-ground external rainwater down pipes</t>
  </si>
  <si>
    <t>PLASTICS AND ARTICLES THEREOF (HS code(s): 39); Plastics pipes and fittings for non fluid use (ICS code(s): 83.140.30)</t>
  </si>
  <si>
    <t>39 - PLASTICS AND ARTICLES THEREOF</t>
  </si>
  <si>
    <r>
      <rPr>
        <sz val="11"/>
        <rFont val="Calibri"/>
      </rPr>
      <t>https://members.wto.org/crnattachments/2025/TBT/KEN/25_01043_00_e.pdf</t>
    </r>
  </si>
  <si>
    <t>DEAS 1250: 2025 Brackets for eaves gutters — Requirements and test methods</t>
  </si>
  <si>
    <t>This draft East African Standard specifies the requirements for rafter and fascia board brackets intended to support eaves gutters conforming to WD TC 047-02-2024. </t>
  </si>
  <si>
    <t>Harmonization (TBT); Quality requirements (TBT); Consumer information, labelling (TBT)</t>
  </si>
  <si>
    <r>
      <rPr>
        <sz val="11"/>
        <rFont val="Calibri"/>
      </rPr>
      <t>https://members.wto.org/crnattachments/2025/TBT/KEN/25_01053_00_e.pdf</t>
    </r>
  </si>
  <si>
    <t>Canada</t>
  </si>
  <si>
    <t>RSS-102.SAR.MEAS Issue 2 - Measurement Procedure for Assessing Specific Absorption Rate (SAR) Compliance in Accordance with RSS-102 (85 pages, available in English &amp; French)RSS-102.SAR.SIM Issue 1 - Simulation Procedure for Assessing Specific Absorption Rate (SAR) Compliance in Accordance with RSS-102 (14 pages, available in English &amp; French)</t>
  </si>
  <si>
    <t>Notice is hereby given by the Ministry of Innovation, Science and Economic Development Canada that the following have been published:RSS-102.SAR.MEAS Issue 2 - Measurement Procedure for Assessing Specific Absorption Rate (SAR) Compliance in Accordance with RSS-102RSS-102.SAR.SIM Issue 1 - Simulation Procedure for Assessing Specific Absorption Rate (SAR) Compliance in Accordance with RSS-102</t>
  </si>
  <si>
    <t>Radiocommunications (ICS 33.060)</t>
  </si>
  <si>
    <t>Other (TBT)</t>
  </si>
  <si>
    <r>
      <rPr>
        <sz val="11"/>
        <rFont val="Calibri"/>
      </rPr>
      <t xml:space="preserve">https://www.rabc-cccr.ca/radio-standards-specification-rss-102-sar-meas-issue-2-and-rss-102-sar-sim-issue-1/ (English)
https://www.rabc-cccr.ca/fr/cahier-des-charges-sur-les-normes-radioelectriques-cnr-102-das-mes-2e-edition-et-cnr-102-das-sim-1re-edition/(French)
</t>
    </r>
  </si>
  <si>
    <t>Consumer information, labelling (TBT); Quality requirements (TBT); Harmonization (TBT)</t>
  </si>
  <si>
    <t>Quality requirements (TBT); Consumer information, labelling (TBT); Harmonization (TBT)</t>
  </si>
  <si>
    <t>Thailand</t>
  </si>
  <si>
    <t>Ministerial Regulation RE: Regulate on Ingredient and Emissions of Ingredient of Tobacco Products (Cigarette and Cigar), Method of Report and Certificate B.E. 2567 (2024)</t>
  </si>
  <si>
    <t>The Ministry of Public Health has repealed the Ministerial Regulation B.E. 2540 (1997) issued under Tobacco Product Control Act B.E. 2535 (1992) and replaced with the Ministerial Regulation RE: Regulate on Ingredient and Emissions of Ingredient of Tobacco Products (Cigarette and Cigar), Method of Report and Certificate B.E. 2567 (2024).Tobacco products to be sold in the Kingdom must contain ingredients and emissions of ingredients of tobacco products (cigarette and cigar) as prescribed in this Ministerial Regulation. Tobacco products (cigarette and cigar) are required to have emissions level of ingredients of tobacco products shall not be greater than:(1) 10 milligrams of tar per stick;(2) 1 milligrams of nicotine per stick;(3) 10 milligrams of carbon monoxide per stick.</t>
  </si>
  <si>
    <t>Tobacco Product</t>
  </si>
  <si>
    <t>Human health</t>
  </si>
  <si>
    <r>
      <rPr>
        <sz val="11"/>
        <rFont val="Calibri"/>
      </rPr>
      <t>https://members.wto.org/crnattachments/2025/TBT/THA/25_01111_00_e.pdf
https://members.wto.org/crnattachments/2025/TBT/THA/25_01111_00_x.pdf</t>
    </r>
  </si>
  <si>
    <t>DEAS 1224-2: 2025 Liquefied petroleum gas cylinders — Part 2: Safe use of Liquefied Petroleum Gas (LPG) in domestic dwellings — Code of practice</t>
  </si>
  <si>
    <t>This Draft East African Standard deals with the safe use of Liquefied Petroleum Gas (propane and butane) stored either in cylinders or in bulk containers in domestic dwellings.This standard applies to cylinders up to 50 Kg net weight of LPG</t>
  </si>
  <si>
    <r>
      <rPr>
        <sz val="11"/>
        <rFont val="Calibri"/>
      </rPr>
      <t>https://members.wto.org/crnattachments/2025/TBT/KEN/25_01022_00_e.pdf</t>
    </r>
  </si>
  <si>
    <t>DEAS 1224 -1:2025 Gas cylinders— Part 1: Refillable welded low carbon cylinders for liquefied petroleum gas (LPG) exceeding 5-litre water capacity- Filling, distribution and retailing of Liquefied Petroleum Gas in cylinders- Code of practice</t>
  </si>
  <si>
    <t>This Draft East African Standard gives a code of practice to be followed in the filling, distribution and retailing of liquefied petroleum gas in cylinders.</t>
  </si>
  <si>
    <r>
      <rPr>
        <sz val="11"/>
        <rFont val="Calibri"/>
      </rPr>
      <t>https://members.wto.org/crnattachments/2025/TBT/KEN/25_01017_00_e.pdf</t>
    </r>
  </si>
  <si>
    <t>Argentina</t>
  </si>
  <si>
    <t>Proyecto de Resolución Conjunta sobre incorporación del aceite de palma virgen al Código Alimentario Argentino</t>
  </si>
  <si>
    <t>El proyecto notificado incorpora el aceite de palma virgen al Código Alimentario Argentino, estableciendo sus características y especificaciones fisicoquímicas.</t>
  </si>
  <si>
    <t>Aceite de palma virgen</t>
  </si>
  <si>
    <t>Prevention of deceptive practices and consumer protection (TBT); Quality requirements (TBT)</t>
  </si>
  <si>
    <t>Food standards</t>
  </si>
  <si>
    <r>
      <rPr>
        <sz val="11"/>
        <rFont val="Calibri"/>
      </rPr>
      <t>https://members.wto.org/crnattachments/2025/TBT/ARG/25_00993_00_s.pdf</t>
    </r>
  </si>
  <si>
    <t>United Kingdom</t>
  </si>
  <si>
    <t>Gaming Machine Testing Strategy (8 page(s), in English), Amendments to the Gaming Machine Technical Standards </t>
  </si>
  <si>
    <t>The Gambling Commission’s consultation sets out technical gaming machine proposals to introduce 5 new technical standards for gaming machines located in Great Britain related to:limit setting functionality (a gambling management tool)safer gambling messaging (information provision)display of net position and session time (information provision)prohibiting the celebration of awards below the stake size (game design)prohibiting player-led features that permit a customer to reduce the time until the result is presented (game design)amend 3 existing technical standards in relation to game links (2 proposals) and live jackpots.Additionally, the consultation sets out other gaming machine proposals to:consolidate the existing 12 GMTS into a single standard, whilst amending the format to be more consistent with our Remote gambling and software technical standards for greater clarity  update the GMTS and the testing strategy to remove obsolete material and make amendments to the Category B2 gaming machine requirements.</t>
  </si>
  <si>
    <t>Amusement machines operated by coins, banknotes, bank cards, tokens or by any other means of payment (HS code(s): 9504)</t>
  </si>
  <si>
    <t>9504 - Video game consoles and machines, table or parlour games, incl. pintables, billiards, special tables for casino games and automatic bowling equipment, amusement machines operated by coins, banknotes, bank cards, tokens or by any other means of payment</t>
  </si>
  <si>
    <t>Protection of human health or safety (TBT)</t>
  </si>
  <si>
    <t>DEAS 1225:2025 High pressure regulator for use with Liquefied Petroleum Gas — Specification</t>
  </si>
  <si>
    <t>This Draft East African Standard specifies materials, construction, performance and testing requirements for variable high-pressure regulators for liquefied petroleum gases (butane, propane and their mixtures) in the vapour phase above 50g gf/cm2 outlet pressure. </t>
  </si>
  <si>
    <r>
      <rPr>
        <sz val="11"/>
        <rFont val="Calibri"/>
      </rPr>
      <t>https://members.wto.org/crnattachments/2025/TBT/KEN/25_01027_00_e.pdf</t>
    </r>
  </si>
  <si>
    <t>European Union</t>
  </si>
  <si>
    <t>Draft Commission Delegated Regulation amending Regulation (EU) 2019/2144 of the European Parliament and of the Council to take into account regulatory developments concerning amendments to UN Regulations Nos 25, 79, 100, 127 and 152, and the new UN Regulations Nos 167, 169 and 171 adopted by the World Forum for Harmonization of Vehicle Regulations of the United Nations Economic Commission for Europe </t>
  </si>
  <si>
    <t>Annex I to Regulation (EU) 2019/2144 contains the list of the UN Regulations that apply on mandatory basis for the purpose of EU type-approval. Annex II to that Regulation contains the list of regulatory acts laying down the specific technical requirements with which vehicles, systems, components and separate technical units have to comply. The references to the regulatory acts listed in these Annexes need to be amended to take into account the latest regulatory developments, i.e. the Regulations adopted at UNECE level following the publication of Regulation (EU) 2019/2144. </t>
  </si>
  <si>
    <t>Motor vehicles of categories M and N.</t>
  </si>
  <si>
    <t>43.020 - Road vehicles in general; 43.040 - Road vehicle systems</t>
  </si>
  <si>
    <t>Harmonization (TBT); Reducing trade barriers and facilitating trade (TBT)</t>
  </si>
  <si>
    <r>
      <rPr>
        <sz val="11"/>
        <rFont val="Calibri"/>
      </rPr>
      <t>https://members.wto.org/crnattachments/2025/TBT/EEC/25_00987_00_e.pdf
https://members.wto.org/crnattachments/2025/TBT/EEC/25_00987_01_e.pdf</t>
    </r>
  </si>
  <si>
    <t>DRS 423-2: 2025, Furniture — Functional sizes and performance requirements_x000D_
Part 2: Storage units</t>
  </si>
  <si>
    <t>This Draft Rwanda Standard specifies the basic functional sizes for office storage units. It includes requirements for stability, strength and durability._x000D_
This standard does not cover requirements for materials, design, construction or quality.</t>
  </si>
  <si>
    <t>Furniture (ICS code(s): 97.140)</t>
  </si>
  <si>
    <t>97.140 - Furniture</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</si>
  <si>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</si>
  <si>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https://members.wto.org/crnattachments/2025/TBT/RWA/25_00982_00_e.pdf</t>
    </r>
  </si>
  <si>
    <t>DRS 424: 2025, Furniture — Bedsteads — Specification</t>
  </si>
  <si>
    <t>This Draft Rwanda Standard specifies the basic functional sizes for bedsteads._x000D_
It also includes requirements for strength and durability.</t>
  </si>
  <si>
    <r>
      <rPr>
        <sz val="11"/>
        <rFont val="Calibri"/>
      </rPr>
      <t>https://members.wto.org/crnattachments/2025/TBT/RWA/25_00986_00_e.pdf</t>
    </r>
  </si>
  <si>
    <t>Japan</t>
  </si>
  <si>
    <t>Partial amendment of Regulations for Terminal Facilities, and establishment and partial amendment of relevant public notices </t>
  </si>
  <si>
    <t>Ministry of Internal Affairs and Communications (MIC) will add provisions that specify the functions required for Internet protocol mobile telephone terminals to implement intercarrier roaming into the Regulations for Terminal Facilities and  establish a new public notice to describe the details of these functions._x000D_
Moreover, MIC will amend the relevant public notice to specify the functions required for terminal equipment connected to private leased circuit facilities, etc. to implement intercarrier roaming._x000D_
In addition, MIC will provide some exceptions to the functions that business telecommunications facilities for mobile phones should be equipped with, based on technically unavoidable restrictions when intercarrier roaming is conducted in an emergency. </t>
  </si>
  <si>
    <t>Internet protocol mobile telephone terminals and terminal equipment connected to private leased circuit facilities, etc.</t>
  </si>
  <si>
    <r>
      <rPr>
        <sz val="11"/>
        <rFont val="Calibri"/>
      </rPr>
      <t>https://members.wto.org/crnattachments/2025/TBT/JPN/25_00981_00_e.pdf</t>
    </r>
  </si>
  <si>
    <t>DRS 423-4: 2025, Furniture — Functional sizes and Performance requirements_x000D_
Part 4: Chairs and tables for home furniture</t>
  </si>
  <si>
    <t>This Draft Rwanda Standard specifies the basic functional sizes for chairs and tables used as home furniture. It includes requirements for strength and durability, but does not include requirements for materials, design, construction or quality.</t>
  </si>
  <si>
    <r>
      <rPr>
        <sz val="11"/>
        <rFont val="Calibri"/>
      </rPr>
      <t>https://members.wto.org/crnattachments/2025/TBT/RWA/25_00985_00_e.pdf</t>
    </r>
  </si>
  <si>
    <t>DRS 249: 2025, Centrifugal pump — Test methods</t>
  </si>
  <si>
    <t>This Draft Rwanda Standard specifies the methods for centrifugal, mixed flow and axial flow water pumps.</t>
  </si>
  <si>
    <t>Cooking ranges, working tables, ovens and similar appliances (ICS code(s): 97.040.20)</t>
  </si>
  <si>
    <t>97.040.20 - Cooking ranges, working tables, ovens and similar appliances</t>
  </si>
  <si>
    <r>
      <rPr>
        <sz val="11"/>
        <rFont val="Calibri"/>
      </rPr>
      <t>https://members.wto.org/crnattachments/2025/TBT/RWA/25_00983_00_e.pdf</t>
    </r>
  </si>
  <si>
    <t>Overview of proposed Partial Revision to the Food Labelling Standards regarding the Food Labelling Act</t>
  </si>
  <si>
    <t>The labelling of food additives used for nutritional enhancement purposes has been exempted from labelling, with the exception of some foods. But this provision is repealed as it is difficult for consumers to understand.Revise the nutrient reference values and the standard values for nutrient content claims based on the nutrient reference values, following the revision of the Dietary Reference Intakes for Japanese, 2025.Revise the tolerance limit and add the zero declaration in dietary fiber. </t>
  </si>
  <si>
    <t>Labelling of food additives used for nutritional enhancement purposes, nutrition labelling </t>
  </si>
  <si>
    <r>
      <rPr>
        <sz val="11"/>
        <rFont val="Calibri"/>
      </rPr>
      <t>https://members.wto.org/crnattachments/2025/TBT/JPN/25_00994_00_e.pdf</t>
    </r>
  </si>
  <si>
    <t>DRS 423-1: 2025, Furniture — Functional sizes and performance requirements_x000D_
Part 1: Chairs and tables for office furniture</t>
  </si>
  <si>
    <t>This Draft Rwanda Standard specifies the basic functional sizes for office chairs and tables. It specifies methods for the determination of the dimension of office chairs and tables._x000D_
It includes requirements for strength and durability._x000D_
It does not cover requirements for:_x000D_
a)_x000D_
materials, design, construction or quality; and_x000D_
b)_x000D_
stability.</t>
  </si>
  <si>
    <r>
      <rPr>
        <sz val="11"/>
        <rFont val="Calibri"/>
      </rPr>
      <t>https://members.wto.org/crnattachments/2025/TBT/RWA/25_00984_00_e.pdf</t>
    </r>
  </si>
  <si>
    <t>Mexico</t>
  </si>
  <si>
    <t>PROYECTO de Norma Oficial Mexicana PROY-NOM035ENER2024, Eficiencia energética en acondicionadores de aire tipo unitario. Límites, métodos de prueba y etiquetado.</t>
  </si>
  <si>
    <t>El PROY-NOM-035-ENER-2024 tiene por objeto establecer los niveles mínimos de eficiencia energética, el método de prueba, los requisitos de marcado y el procedimiento de evaluación de la conformidad.Asimismo, es aplicable a los acondicionadores de aire autocontenidos conocidos como tipo unitario (unidad paquete) en capacidades nominales de enfriamiento mayores que 19 050 W (65 000 BTU/h) y hasta 70 340 W (240 000 BTU/h), con ciclo reversible o sin ciclo reversible, enfriados por aire, operados con energía eléctrica que funcionan por compresión mecánica, que incluyen un compresor de una velocidad (Capacidad fija) o un compresor de frecuencia o flujo de refrigerante variable (Capacidad controlada proporcionalmente) o un compresor de velocidades por etapas (Capacidad por etapas) y un serpentín condensador enfriado por aire, los cuales se importen, fabriquen o comercialicen dentro del territorio de los Estados Unidos Mexicanos. Se excluyen del campo de aplicación:Los acondicionadores de aire centrales tipo dividido.Los acondicionadores de aire enfriados por agua o por métodos evaporativos.</t>
  </si>
  <si>
    <t>Aplica a los acondicionadores de aire autocontenidos conocidos como tipo unitario (unidad paquete) en capacidades nominales de enfriamiento mayores que 19 050 W (65 000 BTU/h) y hasta 70 340 W (240 000 BTU/h), con ciclo reversible o sin ciclo reversible, enfriados por aire, operados con energía eléctrica que funcionan por compresión mecánica, que incluyen un compresor de una velocidad (Capacidad fija) o un compresor de frecuencia o flujo de refrigerante variable (Capacidad controlada proporcionalmente) o un compresor de velocidades por etapas (Capacidad por etapas) y un serpentín condensador enfriado por aire, los cuales se importen, fabriquen o comercialicen dentro del territorio de los Estados Unidos Mexicanos.</t>
  </si>
  <si>
    <t>Consumer information, labelling (TBT); Protection of the environment (TBT)</t>
  </si>
  <si>
    <r>
      <rPr>
        <sz val="11"/>
        <rFont val="Calibri"/>
      </rPr>
      <t>https://members.wto.org/crnattachments/2025/TBT/MEX/25_00991_00_s.pdf</t>
    </r>
  </si>
  <si>
    <t>Dominican Republic</t>
  </si>
  <si>
    <t>REGLAMENTO DE PRODUCTOS SANITARIOS Y/O DISPOSITIVOS MÉDICOS</t>
  </si>
  <si>
    <t>Objetivo, Autoridades competentes, De la autorización de los estudios clínicos de los productos sanitarios o dispositivos médicos, DE LOS PRODUCTOS SANITARIOS Y/O DISPOSITIVOS MÉDICOS, CLASIFICACIÓN, DE LOS PRINCIPIOS ESENCIALES DE SEGURIDAD Y DESEMPEÑO DE LOS PRODUCTOS SANITARIOS Y REACTIVOS DE DIAGNÓSTICO IN VITRO Y DE LA GARANTÍA DE CALIDAD.PRODUCTOS SANITARIOS NO INVASIVOSPRODUCTOS SANITARIOS INVASIVOSClasificación de los reactivos de diagnóstico in vitro respecto de los agentes transmisiblesClasificación de los reactivos de diagnóstico in vitro para aplicaciones diferentes a la detección de agentes transmisiblesConsideraciones relativas al medio ambiente y las condiciones de uso.Registro,Revisión del registroCancelación y suspensión del registroImportación, exportación y donación de productos y equipos sanitarios,Establecimientos: certificado y habilitación,Personal,BPM,Comercialización,Vigilancia,Responsables,Promoción y publicidad,</t>
  </si>
  <si>
    <t>TECNOLOGÍA SANITARIA (Código(s) de la ICS: 11)</t>
  </si>
  <si>
    <t>11.040 - Medical equipment</t>
  </si>
  <si>
    <t>Consumer information, labelling (TBT); Prevention of deceptive practices and consumer protection (TBT); Protection of human health or safety (TBT); Protection of animal or plant life or health (TBT); Protection of the environment (TBT); Reducing trade barriers and facilitating trade (TBT)</t>
  </si>
  <si>
    <r>
      <rPr>
        <sz val="11"/>
        <rFont val="Calibri"/>
      </rPr>
      <t>https://members.wto.org/crnattachments/2025/TBT/DOM/25_00973_00_s.pdf</t>
    </r>
  </si>
  <si>
    <t>REGLAMENTO SANITARIO DE ALIMENTOS Y BEBIDAS DE LA REPÚBLICA DOMINICANA</t>
  </si>
  <si>
    <t>Requisitos generales, Higiene de los establecimientos, higiene del personal, Higiene en la elaboración y transporte de los alimentos, Permisos y certificados sanitarios,Registro sanitario,Etiquetado y publicidad de alimentos preenvasados,Suspensión y cancelación de permiso, registro  y certificado sanitario,Importaciones, exportaciones y donaciones de alimentos,Expendio de alimentos,Comidas y platos preparados,Enriquecimiento y fortificación de alimentos,suplementos alimenticios,Declaración de propiedades,Conservación,Vigilancia sanitaria,Alertas y rastreabilidad,Retiro, infracciones y sanciones,</t>
  </si>
  <si>
    <t>TECNOLOGÍA DE LOS ALIMENTOS (Código(s) de la ICS: 67)</t>
  </si>
  <si>
    <t>67 - Food technology</t>
  </si>
  <si>
    <t>National security requirements (TBT); 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</si>
  <si>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https://members.wto.org/crnattachments/2025/TBT/DOM/25_00978_00_s.pdf</t>
    </r>
  </si>
  <si>
    <t>Finland</t>
  </si>
  <si>
    <t>Draft Decree of the Ministry of Social Affairs and Health amending the Decree of the Ministry of Social Affairs and Health on the labelling and other layout elements of tobacco and related products and their unit packets</t>
  </si>
  <si>
    <t>Technical details on plain packaging</t>
  </si>
  <si>
    <t>Smokeless nicotine products</t>
  </si>
  <si>
    <t>2404 - Products containing tobacco, reconstituted tobacco, nicotine, or tobacco or nicotine substitutes, intended for inhalation without combustion; other nicotine containing products intended for the intake of nicotine into the human body</t>
  </si>
  <si>
    <t>65.160 - Tobacco, tobacco products and related equipment</t>
  </si>
  <si>
    <t>Labelling</t>
  </si>
  <si>
    <r>
      <rPr>
        <sz val="11"/>
        <rFont val="Calibri"/>
      </rPr>
      <t>https://technical-regulation-information-system.ec.europa.eu/en/notification/26606</t>
    </r>
  </si>
  <si>
    <t>United States of America</t>
  </si>
  <si>
    <t>Reliability Standards for Frequency and Voltage Protection 
Settings and Ride-Through for Inverter-Based Resources</t>
  </si>
  <si>
    <t>Notice of proposed rulemaking - The Federal Energy Regulatory Commission (Commission) proposes 
to approve proposed Reliability Standards PRC-024-4 (Frequency and 
Voltage Protection Settings for Synchronous Generators, Type 1 and Type 
2 Wind Resources, and Synchronous Condensers) and PRC-029-1 (Frequency 
and Voltage Ride-through Requirements for Inverter-Based Resources), 
which the North American Electric Reliability Corporation submitted in 
response to Commission directives. The Commission seeks comments on all 
aspects of the proposed approval.&gt;</t>
  </si>
  <si>
    <t>Frequency and voltage protection settings for synchronous generators, type 1 and type 2 wind resources, and synchronous condensers; Solar energy engineering (ICS code(s): 27.160); Wind turbine energy systems (ICS code(s): 27.180); Fuses and other overcurrent protection devices (ICS code(s): 29.120.50); Switchgear and controlgear (ICS code(s): 29.130); Rectifiers. Converters. Stabilized power supply (ICS code(s): 29.200); Control equipment for electric power systems (ICS code(s): 29.240.30)</t>
  </si>
  <si>
    <t>27.160 - Solar energy engineering; 27.180 - Wind turbine energy systems; 29.120.50 - Fuses and other overcurrent protection devices; 29.130 - Switchgear and controlgear; 29.200 - Rectifiers. Converters. Stabilized power supply; 29.240.30 - Control equipment for electric power systems</t>
  </si>
  <si>
    <t>Harmonization (TBT); Quality requirements (TBT); Cost saving and productivity enhancement (TBT)</t>
  </si>
  <si>
    <r>
      <rPr>
        <sz val="11"/>
        <rFont val="Calibri"/>
      </rPr>
      <t>https://members.wto.org/crnattachments/2025/TBT/USA/25_00958_00_e.pdf</t>
    </r>
  </si>
  <si>
    <t>Chinese Taipei</t>
  </si>
  <si>
    <t>The labeling requirements for specific essence and spice ingredients to be disclosed.</t>
  </si>
  <si>
    <t>In order to provide consumers with accurate information, the Food and Drug Administration, Ministry of Health and Welfare proposes to set labeling requirements for specific essence and spice ingredients. Details of the regulated scope are specified in the attached documents. </t>
  </si>
  <si>
    <t>ESSENTIAL OILS AND RESINOIDS; PERFUMERY, COSMETIC OR TOILET PREPARATIONS (HS code(s): 33);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 (HS code(s): 3401)</t>
  </si>
  <si>
    <t>33 - ESSENTIAL OILS AND RESINOIDS; PERFUMERY, COSMETIC OR TOILET PREPARATIONS; 3401 -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</si>
  <si>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71.100.60 - Essential oils; 71.100.70 - Cosmetics. Toiletries</t>
  </si>
  <si>
    <t>Consumer information, labelling (TBT)</t>
  </si>
  <si>
    <r>
      <rPr>
        <sz val="11"/>
        <rFont val="Calibri"/>
      </rPr>
      <t>https://members.wto.org/crnattachments/2025/TBT/TPKM/25_00947_00_x.pdf
https://members.wto.org/crnattachments/2025/TBT/TPKM/25_00947_00_e.pdf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</si>
  <si>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</si>
  <si>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4 substances as Shitei Yakubutsu, and their proper uses under the Act.</t>
  </si>
  <si>
    <t>Substances with probable effects on the central nervous system</t>
  </si>
  <si>
    <t>11.120 - Pharmaceutics</t>
  </si>
  <si>
    <r>
      <rPr>
        <sz val="11"/>
        <rFont val="Calibri"/>
      </rPr>
      <t>https://members.wto.org/crnattachments/2025/TBT/JPN/25_00967_00_e.pdf</t>
    </r>
  </si>
  <si>
    <t>Amendment to Article 7 of the Labeling Requirements for Cosmetic Packaging, Containers, Labels, or Directions.</t>
  </si>
  <si>
    <t>The Food and Drug Administration, Ministry of Health and Welfare proposes to amend the Article 7 of the Labeling Requirements for Cosmetic Packaging, Containers, Labels, or Directions. Details of the regulated scope are specified in the attached documents. </t>
  </si>
  <si>
    <r>
      <rPr>
        <sz val="11"/>
        <rFont val="Calibri"/>
      </rPr>
      <t>https://members.wto.org/crnattachments/2025/TBT/TPKM/25_00948_00_x.pdf
https://members.wto.org/crnattachments/2025/TBT/TPKM/25_00948_00_e.pdf</t>
    </r>
  </si>
  <si>
    <t>Furniture and Furnishings (Fire) (Safety) (Amendment) Regulations 2025 </t>
  </si>
  <si>
    <t>This notification intends to alert Members to amendments to the Furniture and Furnishings (Fire) (Safety) Regulations 1988 (the FFRs).The proposed draft statutory instrument will amend the FFRs in the following ways:Amend the scope of products to which the FFRs apply, notably exclude certain baby and children’s products from scope of the FFRs. A full list of products that will be excluded by the statutory instrument are provided in the notified document;Remove the requirement for manufacturers to affix a display label to new products; and Extend the time frame for instituting legal proceedings from 6 – 12 months.The amended regulations will apply UK-wide, as the current regulations do; for the protection of human health and safety.</t>
  </si>
  <si>
    <t>FURNITURE; BEDDING, MATTRESSES, MATTRESS SUPPORTS, CUSHIONS AND SIMILAR STUFFED FURNISHINGS; LUMINAIRES AND LIGHTING FITTINGS, NOT ELSEWHERE SPECIFIED OR INCLUDED; ILLUMINATED SIGNS, ILLUMINATED NAMEPLATES AND THE LIKE; PREFABRICATED BUILDINGS (HS code(s): 94)</t>
  </si>
  <si>
    <t>94 - FURNITURE; BEDDING, MATTRESSES, MATTRESS SUPPORTS, CUSHIONS AND SIMILAR STUFFED FURNISHINGS; LUMINAIRES AND LIGHTING FITTINGS, NOT ELSEWHERE SPECIFIED OR INCLUDED; ILLUMINATED SIGNS, ILLUMINATED NAMEPLATES AND THE LIKE; PREFABRICATED BUILDINGS</t>
  </si>
  <si>
    <r>
      <rPr>
        <sz val="11"/>
        <rFont val="Calibri"/>
      </rPr>
      <t>https://members.wto.org/crnattachments/2025/TBT/GBR/25_00918_00_e.pdf</t>
    </r>
  </si>
  <si>
    <t>National Emission Standards for Hazardous Air Pollutants: 
Chemical Manufacturing Area Sources Technology Review</t>
  </si>
  <si>
    <t>Proposed rule - The Environmental Protection Agency (EPA) is proposing to establish a new area source category to address chemical manufacturing process units (CMPUs) using ethylene oxide (EtO). The EPA is proposing to list EtO in table 1 to the National Emission Standards for Hazardous Air Pollutants (NESHAP) for Chemical Manufacturing Area Sources (referred to as the CMAS NESHAP in this document) and to add EtO-specific requirements to the CMAS NESHAP. The EPA is also proposing to add a fenceline monitoring program for EtO. In addition, the EPA is proposing new requirements for pressure vessels and pressure relief devices (PRDs). This proposal also presents the results of the EPA's technology review of the CMAS NESHAP as required under the Clean Air Act (CAA). As part of this technology review, the EPA is proposing to add new leak detection and repair (LDAR) requirements to the CMAS NESHAP for equipment leaks in organic HAP service and heat exchange systems. The EPA is also proposing performance testing once every 5 years and to add provisions for electronic reporting. We estimate that the proposed amendments to the CMAS NESHAP, excluding the proposed EtO emission standards, would reduce hazardous air pollutant (HAP) emissions from emission sources by approximately 158 tons per year (tpy). Additionally, the proposed EtO emission standards are expected to reduce EtO emissions by approximately 4.6 tpy.If anyone contacts EPA requesting a public hearing on or before 27 January 2025 EPA will hold a virtual public hearing. </t>
  </si>
  <si>
    <t>Chemical manufacturing process units (CMPUs) using ethylene oxide (EtO); pressure vessels and pressure relief devices (PRDs); Environmental protection (ICS code(s): 13.020); Mechanical testing (ICS code(s): 19.060); Boilers and heat exchangers (ICS code(s): 27.060.30); Production in the chemical industry (ICS code(s): 71.020); Equipment for the chemical industry (ICS code(s): 71.120)</t>
  </si>
  <si>
    <t>13.020 - Environmental protection; 19.060 - Mechanical testing; 27.060.30 - Boilers and heat exchangers; 71.020 - Production in the chemical industry; 71.120 - Equipment for the chemical industry</t>
  </si>
  <si>
    <t>Protection of the environment (TBT)</t>
  </si>
  <si>
    <r>
      <rPr>
        <sz val="11"/>
        <rFont val="Calibri"/>
      </rPr>
      <t>https://members.wto.org/crnattachments/2025/TBT/USA/25_00930_00_e.pdf</t>
    </r>
  </si>
  <si>
    <t>Major Food Allergen Labeling for Wines, Distilled Spirits, and 
Malt Beverages</t>
  </si>
  <si>
    <t>Notice of proposed rulemaking - The Alcohol and Tobacco Tax and Trade Bureau (TTB) proposes to 
require a labeling disclosure of all major food allergens used in the 
production of alcohol beverages subject to TTB's regulatory authority 
under the Federal Alcohol Administration Act. Under the proposed 
regulations, unless an exception applies, labels must declare milk, 
eggs, fish, Crustacean shellfish, tree nuts, wheat, peanuts, soybeans, 
and sesame, as well as ingredients that contain protein derived from 
these foods, if used in the production of the alcohol beverage. TTB 
proposes a compliance date of 5 years from the date that a final rule 
resulting from this proposal is published in the Federal Register.</t>
  </si>
  <si>
    <t>Alcohol beverages; food allergen labeling; BEVERAGES, SPIRITS AND VINEGAR (HS code(s): 22); Alcoholic beverages (ICS code(s): 67.160.10)</t>
  </si>
  <si>
    <t>22 - BEVERAGES, SPIRITS AND VINEGAR</t>
  </si>
  <si>
    <t>67.160.10 - Alcoholic beverages</t>
  </si>
  <si>
    <t>Consumer information, labelling (TBT); Prevention of deceptive practices and consumer protection (TBT); Protection of human health or safety (TBT)</t>
  </si>
  <si>
    <r>
      <rPr>
        <sz val="11"/>
        <rFont val="Calibri"/>
      </rPr>
      <t>https://members.wto.org/crnattachments/2025/TBT/USA/25_00874_00_e.pdf</t>
    </r>
  </si>
  <si>
    <t>Yemen</t>
  </si>
  <si>
    <t>Biscuits</t>
  </si>
  <si>
    <t>This standard specifies the requirements that must be met by types of biscuits and wafers, and does not include types intended for special nutritional purposes.</t>
  </si>
  <si>
    <t>The general requirements for biscuits and wafers.</t>
  </si>
  <si>
    <t>1905 - Bread, pastry, cakes, biscuits and other bakers' wares, whether or not containing cocoa; communion wafers, empty cachets of a kind suitable for pharmaceutical use, sealing wafers, rice paper and similar products</t>
  </si>
  <si>
    <t>67.230 - Prepackaged and prepared foods</t>
  </si>
  <si>
    <t>Quality requirements (TBT)</t>
  </si>
  <si>
    <r>
      <rPr>
        <sz val="11"/>
        <rFont val="Calibri"/>
      </rPr>
      <t>https://members.wto.org/crnattachments/2025/TBT/OMN/25_00892_00_x.pdf</t>
    </r>
  </si>
  <si>
    <t>Alcohol Facts Statements in the Labeling of Wines, Distilled 
Spirits, and Malt Beverages</t>
  </si>
  <si>
    <t>Notice of proposed rulemaking - The Alcohol and Tobacco Tax and Trade Bureau (TTB) proposes to require disclosure of per-serving alcohol, calorie, and nutrient content information in an ''Alcohol Facts'' statement on all alcohol beverage labels subject to TTB's regulatory authority under the Federal Alcohol Administration Act (FAA Act). This rulemaking responds to the Department of the Treasury's February 2022 report on ''Competition in the Markets for Beer, Wine, and Spirits,'' which recommended that TTB revive or initiate rulemaking on alcohol content, nutritional content, and appropriate serving sizes for alcohol beverage labels. Pursuant to its authorities under both the FAA Act and the Internal Revenue Code of 1986, TTB is also proposing mandatory alcohol content statements for certain types of malt beverages, beer, and wine that are not currently required to be labeled with an alcohol content statement. TTB proposes a compliance date of 5 years from the date that a final rule resulting from this proposal is published in the Federal Register.</t>
  </si>
  <si>
    <t>Beer, Wine, and Spirits; BEVERAGES, SPIRITS AND VINEGAR (HS code(s): 22); Alcoholic beverages (ICS code(s): 67.160.10)</t>
  </si>
  <si>
    <t>Consumer information, labelling (TBT); Prevention of deceptive practices and consumer protection (TBT)</t>
  </si>
  <si>
    <r>
      <rPr>
        <sz val="11"/>
        <rFont val="Calibri"/>
      </rPr>
      <t>https://members.wto.org/crnattachments/2025/TBT/USA/25_00873_00_e.pdf</t>
    </r>
  </si>
  <si>
    <t>Toxics Release Inventory (TRI); Clarification of Toxic Chemicals 
Due to Automatic Additions of Per- and Polyfluoroalkyl Substances Under 
the National Defense Authorization Act</t>
  </si>
  <si>
    <t>Proposed rule - The National Defense Authorization Act for Fiscal Year 2020 (NDAA) adds certain per- and polyfluoroalkyl substances (PFAS) automatically to the Toxics Release Inventory (TRI) beginning 1 January of the year following specific triggering events. The Environmental Protection Agency (EPA or Agency) is proposing to make conforming edits to the TRI regulation to explicitly include PFAS that are added to the TRI chemical list automatically pursuant to the NDAA in the regulation's definition of ''toxic chemical.'' This edit confirms that the TRI supplier notification provision requires covered suppliers to notify customers receiving a mixture or other trade name product containing a TRI-listed chemical with the first shipment of each calendar year, with such a requirement beginning on 1 January of the applicable year; thus, supplier notifications are required as of 1 January for any NDAA-added PFAS.</t>
  </si>
  <si>
    <t>Per- and polyfluoroalkyl substances (PFAS);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</si>
  <si>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</si>
  <si>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https://members.wto.org/crnattachments/2025/TBT/USA/25_00886_00_e.pdf</t>
    </r>
  </si>
  <si>
    <t>Korea, Republic of</t>
  </si>
  <si>
    <t>Proposed Amendment of the Regulations on Manufacturing Vehicle Certification and Inspection Methods and Procedures</t>
  </si>
  <si>
    <t>Regulations on manufacturing vehicle certification and inspection methods and procedures : In the same way as internal combustion vehicles, electric vehicles are improved to apply for certification with the manufacturer's own testing facilities and manpower when certifying manufacturing vehicles under Article 48 of the Air Environment Conservation Act.</t>
  </si>
  <si>
    <t>Electric cars</t>
  </si>
  <si>
    <t>43.120 - Electric road vehicles</t>
  </si>
  <si>
    <r>
      <rPr>
        <sz val="11"/>
        <rFont val="Calibri"/>
      </rPr>
      <t>https://members.wto.org/crnattachments/2025/TBT/KOR/25_00887_00_x.pdf
https://me.go.kr/home/web/board/read.do?pagerOffset=30&amp;maxPageItems=10&amp;maxIndexPages=10&amp;searchKey=&amp;searchValue=&amp;menuId=10557&amp;orgCd=&amp;boardMasterId=827&amp;boardCategoryId=&amp;boardId=1709480&amp;decorator=</t>
    </r>
  </si>
  <si>
    <t>Bahrain, Kingdom of</t>
  </si>
  <si>
    <t>Kuwait, the State of</t>
  </si>
  <si>
    <t>United Arab Emirates</t>
  </si>
  <si>
    <t>Proposed Revision of the “Food Sanitation Act"</t>
  </si>
  <si>
    <t>Description of content: The proposed amendment is to:_x000D_
-  Genetically modified foods determined by the Minister of Food and Drug Safety, which do not have genetically modified DNA or genetically modified proteins, are also indicated as genetically modified foods._x000D_
- Foods that do not use genetically modified agricultural, livestock, and fisheries products for ingredients can be labelled as non-genetically modified foods.</t>
  </si>
  <si>
    <t>Food</t>
  </si>
  <si>
    <t>67.040 - Food products in general</t>
  </si>
  <si>
    <t>Consumer information, labelling (TBT); Protection of human health or safety (TBT)</t>
  </si>
  <si>
    <r>
      <rPr>
        <sz val="11"/>
        <rFont val="Calibri"/>
      </rPr>
      <t>https://members.wto.org/crnattachments/2025/TBT/KOR/25_00889_00_x.pdf</t>
    </r>
  </si>
  <si>
    <t>Proposed Amendment of Regulations on Test Inspection and Procedures for Manufactured Vehicles</t>
  </si>
  <si>
    <t>Regulations on test inspection and procedures for manufactured vehicles : Improvement to test the single-charge mileage test method of a large electric vehicle in a chassis dynamometer.</t>
  </si>
  <si>
    <r>
      <rPr>
        <sz val="11"/>
        <rFont val="Calibri"/>
      </rPr>
      <t>https://members.wto.org/crnattachments/2025/TBT/KOR/25_00888_00_x.pdf
https://me.go.kr/home/web/board/read.do?pagerOffset=30&amp;maxPageItems=10&amp;maxIndexPages=10&amp;searchKey=&amp;searchValue=&amp;menuId=10557&amp;orgCd=&amp;boardMasterId=827&amp;boardCategoryId=&amp;boardId=1709470&amp;decorator=</t>
    </r>
  </si>
  <si>
    <t>Oman</t>
  </si>
  <si>
    <t>Amendments to Standards and Quality Criteria for Wood Products</t>
  </si>
  <si>
    <t>(1) Provide the standard dimensions of structural lumber by citing KS F 3020 (Softwood structural lumber) and delete the existing table of standard dimensions of each structural lumber and explanatory text ([Annex 1] No. 2, Appendix B)_x000D_
(2) Newly established and presented KS applied in each annex, including definitions and test methods, as cited standards ([Annex 2] No. 2, [Annex 4] No. 2)_x000D_
(3) Modified test methods and quality standards to comply with KS ([Annex 4] No. 5)_x000D_
(4) Updated KS number and title of cited standards ([Annex 5] No. 2, No. 5, No. 6)_x000D_
     - Revised the cited standards to reflect the latest revisions of Nonstructural-glued Laminated Timber (KS F 3118) and Edge-glued lumber (KS F 3022)</t>
  </si>
  <si>
    <t>Sawn Timber (HS 4407), Preservative-Treated Wood (HS 4407, 4407111010, 4407122010, 4407131000), Wood Plastic Composites (HS 4411), Glued Laminated Timber (HS 4418, 441881, 441882)</t>
  </si>
  <si>
    <t>441882 - Cross-laminated timber "CLT or X-lam"; 441881 - Glue-laminated timber "glulam"; 4418 - Builders' joinery and carpentry, of wood, incl. cellular wood panels, assembled flooring panels, shingles and shakes, of wood (excl. plywood panelling, blocks, strips and friezes for parquet flooring, not assembled, and pre-fabricated buildings); 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440713 - S-P-F (spruce "Picea spp.", pine "Pinus spp." and fir "Abies spp.") sawn or chipped lengthwise, sliced or peeled, whether or not planed, sanded or end-jointed, of a thickness of &gt; 6 mm; 440712 - Fir "Abies spp." and spruce "Picea spp." sawn or chipped lengthwise, sliced or peeled, whether or not planed, sanded or end-jointed, of a thickness of &gt; 6 mm (excl. of S-P-F spruce&amp;pine&amp;fir); 440711 - Pine "Pinus spp." sawn or chipped lengthwise, sliced or peeled, whether or not planed, sanded or end-jointed, of a thickness of &gt; 6 mm (excl. of S-P-F spruce&amp;pine&amp;fir); 4407 - Wood sawn or chipped lengthwise, sliced or peeled, whether or not planed, sanded or end-jointed, of a thickness of &gt; 6 mm</t>
  </si>
  <si>
    <t>79.040 - Wood, sawlogs and sawn timber; 79.060.20 - Fibre and particle boards</t>
  </si>
  <si>
    <r>
      <rPr>
        <sz val="11"/>
        <rFont val="Calibri"/>
      </rPr>
      <t>https://members.wto.org/crnattachments/2025/TBT/KOR/25_00890_00_x.pdf
https://opinion.lawmaking.go.kr/gcom/admpp/44608?announceType=TYPE6&amp;mappingAdmRulSeq=2000000314846&amp;isOgYn=Y&amp;opYn=Y&amp;cptOfiOrgCd=1400000&amp;stYdFmt=2022.+9.+1.&amp;btnType=1</t>
    </r>
  </si>
  <si>
    <t>Qatar</t>
  </si>
  <si>
    <t>Saudi Arabia, Kingdom of</t>
  </si>
  <si>
    <t>The Partial Amendment of "Regulation for Vehicles Type Designation", etc.</t>
  </si>
  <si>
    <t>Establish new type approval requirements.</t>
  </si>
  <si>
    <t>Vehicle (HS: 87.01～87.08)</t>
  </si>
  <si>
    <t>87 - VEHICLES OTHER THAN RAILWAY OR TRAMWAY ROLLING STOCK, AND PARTS AND ACCESSORIES THEREOF</t>
  </si>
  <si>
    <t>43.020 - Road vehicles in general</t>
  </si>
  <si>
    <r>
      <rPr>
        <sz val="11"/>
        <rFont val="Calibri"/>
      </rPr>
      <t>https://members.wto.org/crnattachments/2025/TBT/JPN/25_00902_00_e.pdf</t>
    </r>
  </si>
  <si>
    <t>Detailed Designation and Recognition Criteria of Overseas Agencies of Standards and Quality for Wood Products </t>
  </si>
  <si>
    <t>Clarification of Required Documents for Application Institutions (Article 2)_x000D_
 - Institutions applying to be designated as overseas inspection agencies are required to submit inspection records only if such records exist. Additionally, examples of evidence to be submitted when the institution does not own testing equipment have been provided._x000D_
Clarification of the Evaluation Process and Criteria for Appropriateness in Designating Overseas Inspection Agencies (Article 3, Appendix 4)_x000D_
 - The composition of the evaluation team responsible for reviewing applications for designation as overseas inspection agencies, the procedure for handling applications, and criteria for re-evaluation have been clarified._x000D_
Clarification of Guidance and Inspection Procedures for Overseas Inspection Agencies (Article 4)_x000D_
 - During on-site investigations, criteria have been established to verify compliance with the "Standards and Quality Requirements for Wood Products" in accordance with Article 4, Paragraph 1 of the regulation and Article 20 of the Act on the Use of Wood._x000D_
Resetting of Review Deadlines and Supplementary Provisions (Article 5, Supplementary Provisions)_x000D_
 - Review deadlines have been set in accordance with the Regulations on the Issuance and Management of Directives and Guidelines._x000D_
Update of Major Quality Testing and Analytical Equipment for Each Category of Wood Products (Appendix 1)_x000D_
 - Quality testing and analytical equipment that must be possessed by institutions applying for designation as overseas inspection agencies have been updated to match the standards applied to domestic institutions._x000D_
Addition of an Inspection Agency Designation Form (Annex)_x000D_
- A template for the designation certificate of overseas inspection agencies has been added.</t>
  </si>
  <si>
    <t>Sawn Timber (HS 4407), Preservative-Treated Wood (HS 4407, 4407111010, 4407122010, 4407131000), Fire Retardant Wood (HS 4407, 4407111020, 4407122020, 4407132000), Wood Plastic Composites (HS 4411), Glued Laminated Timber (HS 4418, 441881, 441882), Plywood (HS 4408), Particleboards (HS 4410), Fiberboards (HS 4411), Oriented Strand Board (HS 4410), Wood Flooring (HS 4409, 4409102000, 4409222000, 4409292000), Wood Pellets (HS 4401, 440131000), Wood Chips (HS 4401, 4404), Wood Briquettes (HS 4401, 440132000), Agglomerated Wood Charcoal (HS 4402, 44021010, 44022010, 44029010), Charcoal (HS 4402)</t>
  </si>
  <si>
    <t>4418 - Builders' joinery and carpentry, of wood, incl. cellular wood panels, assembled flooring panels, shingles and shakes, of wood (excl. plywood panelling, blocks, strips and friezes for parquet flooring, not assembled, and pre-fabricated buildings); 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 4409 - Wood, incl. strips and friezes for parquet flooring, not assembled, continuously shaped "tongued, grooved, rebated, chamfered, V-jointed beaded, moulded, rounded or the like" along any of its edges, ends or faces, whether or not planed, sanded or end-jointed; 4408 - Sheets for veneering, incl. those obtained by slicing laminated wood, for plywood or for other similar laminated wood and other wood, sawn lengthwise, sliced or peeled, whether or not planed, sanded, spliced or end-jointed, of a thickness of &lt;= 6 mm; 4407 - Wood sawn or chipped lengthwise, sliced or peeled, whether or not planed, sanded or end-jointed, of a thickness of &gt; 6 mm; 4404 - Hoopwood; split poles; piles, pickets and stakes of wood, pointed but not sawn lengthwise; wooden sticks, roughly trimmed but not turned, bent or otherwise worked, for the manufacture of walking sticks, umbrellas, tool handles or the like; chipwood, wooden slats and strips and the like (excl. hoopwood cut to length and chamfered; brush surrounds and shoe trees); 4402 - Wood charcoal, incl. shell or nut charcoal, whether or not agglomerated (excl. wood charcoal used as a medicament, charcoal mixed with incense, activated charcoal and charcoal in the form of crayons); 4401 - Fuel wood, in logs, billets, twigs, faggots or similar forms; wood in chips or particles; sawdust and wood waste and scrap, whether or not agglomerated in logs, briquettes, pellets or similar forms</t>
  </si>
  <si>
    <t>79 - WOOD TECHNOLOGY</t>
  </si>
  <si>
    <r>
      <rPr>
        <sz val="11"/>
        <rFont val="Calibri"/>
      </rPr>
      <t>https://members.wto.org/crnattachments/2025/TBT/KOR/25_00891_00_x.pdf
https://opinion.lawmaking.go.kr/gcom/admpp/44606?announceType=TYPE6&amp;mappingAdmRulSeq=2000000314844&amp;isOgYn=Y&amp;opYn=Y&amp;cptOfiOrgCd=1400000&amp;stYdFmt=2022.+9.+1.&amp;btnType=1</t>
    </r>
  </si>
  <si>
    <t>DRS 595-4: 2025, Deltamethrin Pesticides — Specification — Part 4: Emulsifiable concentrate (EC)</t>
  </si>
  <si>
    <t>This Draft Rwanda Standard specifies the requirements for emulsifiable concentrate of deltamethrin used for agricultural purpose.</t>
  </si>
  <si>
    <t>Insecticides (ICS code(s): 65.100.10)</t>
  </si>
  <si>
    <t>65.100.10 - Insecticides</t>
  </si>
  <si>
    <r>
      <rPr>
        <sz val="11"/>
        <rFont val="Calibri"/>
      </rPr>
      <t>https://members.wto.org/crnattachments/2025/TBT/RWA/25_00825_00_e.pdf</t>
    </r>
  </si>
  <si>
    <t>Malawi</t>
  </si>
  <si>
    <t xml:space="preserve">DMS 2086:2024, Polyethylene terephthalate (PET) bottles for packaging edible oils – Specification_x000D_
</t>
  </si>
  <si>
    <t>This draft Malawi standard prescribes the requirements and the methods of sampling and testing for polyethylene terephthalate (PET) bottles for packaging edible oils.</t>
  </si>
  <si>
    <t>(HS code(s): 39); (ICS code(s): 67.250)</t>
  </si>
  <si>
    <t>67.250 - Materials and articles in contact with foodstuffs</t>
  </si>
  <si>
    <t>Consumer information, labelling (TBT); Prevention of deceptive practices and consumer protection (TBT); Quality requirements (TBT); Reducing trade barriers and facilitating trade (TBT)</t>
  </si>
  <si>
    <r>
      <rPr>
        <sz val="11"/>
        <rFont val="Calibri"/>
      </rPr>
      <t>https://members.wto.org/crnattachments/2025/TBT/MWI/25_00839_00_e.pdf</t>
    </r>
  </si>
  <si>
    <t>DMS 2130:2024, Polyethylene terephthalate (PET) bottles for packaging fruit juices – Specification</t>
  </si>
  <si>
    <t>This draft Malawi standard prescribes the requirements and the methods of sampling and test for polyethylene terephthalate (PET) bottles for fruit juices.</t>
  </si>
  <si>
    <r>
      <rPr>
        <sz val="11"/>
        <rFont val="Calibri"/>
      </rPr>
      <t>https://members.wto.org/crnattachments/2025/TBT/MWI/25_00845_00_e.pdf</t>
    </r>
  </si>
  <si>
    <t>DRS 601: 2025, Dried tomato — Specification</t>
  </si>
  <si>
    <t>This Draft Rwanda Standard specifies requirements, sampling and test methods for dried tomatoes of varieties (cultivars) grown from Lycopersicon esculentum Mill and its hybrids, intended for direct human consumption or for other use in the food industry._x000D_
It applies to both dried tomato in forms stated in clause 4 of this standard and tomato powder.</t>
  </si>
  <si>
    <t>Vegetables and derived products (ICS code(s): 67.080.20)</t>
  </si>
  <si>
    <t>071290 - Dried vegetables and mixtures of vegetables, whole, cut, sliced, broken or in powder, but not further prepared (excl. onions, mushrooms and truffles, not mixed)</t>
  </si>
  <si>
    <t>67.080.20 - Vegetables and derived products</t>
  </si>
  <si>
    <r>
      <rPr>
        <sz val="11"/>
        <rFont val="Calibri"/>
      </rPr>
      <t>https://members.wto.org/crnattachments/2025/TBT/RWA/25_00832_00_e.pdf</t>
    </r>
  </si>
  <si>
    <t>DRS 602: 2025, Processed (Dehydrated) onions— Specification</t>
  </si>
  <si>
    <t>This Draft Rwanda standard specifies requirements, sampling and test methods for processed (dehydrated) onions of varieties (cultivars) grown from Allium cepa Linnaeus in its various commercial forms intended for direct human consumption or for other use in the food industry.</t>
  </si>
  <si>
    <r>
      <rPr>
        <sz val="11"/>
        <rFont val="Calibri"/>
      </rPr>
      <t>https://members.wto.org/crnattachments/2025/TBT/RWA/25_00833_00_e.pdf</t>
    </r>
  </si>
  <si>
    <t>Guidelines on Front-of-Pack Nutrition Labelling</t>
  </si>
  <si>
    <t>These Guidelines apply to front-of-pack nutrition labelling (FOPNL) to be used on pre-packaged foods including in the case where simplified nutrition information is displayed near the food (e.g. shelf – tags or food service), for unpackaged foods or for foods sold via online ( e.g. information available at point of purchase on websites)_x000D_
These guidelines exclude the alcoholic beverages, food for special dietary uses, foods in small units and products with nutritional or dietary insignificance.</t>
  </si>
  <si>
    <t>Prepackaged and prepared foods (ICS code(s): 67.230)</t>
  </si>
  <si>
    <r>
      <rPr>
        <sz val="11"/>
        <rFont val="Calibri"/>
      </rPr>
      <t>https://members.wto.org/crnattachments/2025/TBT/BDI/25_00787_00_e.pdf</t>
    </r>
  </si>
  <si>
    <t>DRS 423-4: 2025, Furniture — Functional sizes and Performance Requirements_x000D_
Part 4: Chairs and tables for home furniture</t>
  </si>
  <si>
    <t>This Rwanda Standard specifies the basic functional sizes for chairs and tables used as home furniture. This standard includes requirements for strength and durability, but does not include requirements for materials, design, construction or quality.</t>
  </si>
  <si>
    <r>
      <rPr>
        <sz val="11"/>
        <rFont val="Calibri"/>
      </rPr>
      <t>https://members.wto.org/crnattachments/2025/TBT/RWA/25_00840_00_e.pdf</t>
    </r>
  </si>
  <si>
    <t>DRS 593-3: 2025, Lambda-cyhalothrin — Specification — Part 3: Water dispersible granules</t>
  </si>
  <si>
    <t>This Draft Rwanda Standard specifies the requirements, sampling and test methods for lambda-cyhalothrin pesticides in form of water dispersible granules meant for plant protection purpose.</t>
  </si>
  <si>
    <r>
      <rPr>
        <sz val="11"/>
        <rFont val="Calibri"/>
      </rPr>
      <t>https://members.wto.org/crnattachments/2025/TBT/RWA/25_00812_00_e.pdf</t>
    </r>
  </si>
  <si>
    <t>DMS 1834-2:2024, Glass containers – Specification Part 2 – Glass jars</t>
  </si>
  <si>
    <t>This draft Malawi standard specifies the requirements, methods of sampling and test for glass jars used in food packaging. It does not cover glass containers used in pharmaceutical industry and laboratory.</t>
  </si>
  <si>
    <t>(HS code(s): 69); (ICS code(s): 67.250)</t>
  </si>
  <si>
    <t>69 - CERAMIC PRODUCTS</t>
  </si>
  <si>
    <r>
      <rPr>
        <sz val="11"/>
        <rFont val="Calibri"/>
      </rPr>
      <t>https://members.wto.org/crnattachments/2025/TBT/MWI/25_00836_00_e.pdf</t>
    </r>
  </si>
  <si>
    <t>General standard for labelling of non-retail containers for food</t>
  </si>
  <si>
    <t>This draft Standard applies to the labelling of non-retail containers of food (excluding food additives and processing aids)1,2 not intended to be offered directly to the consumer3 including the information provided in the accompanying physical documents or by other means, and the presentation thereof.</t>
  </si>
  <si>
    <r>
      <rPr>
        <sz val="11"/>
        <rFont val="Calibri"/>
      </rPr>
      <t>https://members.wto.org/crnattachments/2025/TBT/BDI/25_00782_00_e.pdf</t>
    </r>
  </si>
  <si>
    <t>DMS 2085:2024, Food grade polyethylene terephthalate (pet) recyclates and preform – Specification</t>
  </si>
  <si>
    <t>This draft Malawi standard specifies the requirements, methods of sampling and testing for post-consumer, PET recyclates (flakes and pellets) for use in PET preforms and PET bottles intended for packaging food and beverages.</t>
  </si>
  <si>
    <r>
      <rPr>
        <sz val="11"/>
        <rFont val="Calibri"/>
      </rPr>
      <t>https://members.wto.org/crnattachments/2025/TBT/MWI/25_00838_00_e.pdf</t>
    </r>
  </si>
  <si>
    <t>DRS 597: 2025, Avocado oil — Specification</t>
  </si>
  <si>
    <t>This Draft Rwanda Standard specifies the requirements, sampling and test methods for virgin, and refined avocado oil derived from the fruit of avocado (Persea americana) intended for human consumption.</t>
  </si>
  <si>
    <t>Edible oils and fats. Oilseeds (ICS code(s): 67.200)</t>
  </si>
  <si>
    <t>67.200 - Edible oils and fats. Oilseeds</t>
  </si>
  <si>
    <r>
      <rPr>
        <sz val="11"/>
        <rFont val="Calibri"/>
      </rPr>
      <t>https://members.wto.org/crnattachments/2025/TBT/RWA/25_00828_00_e.pdf</t>
    </r>
  </si>
  <si>
    <t>Labelling of pre-packaged foods — General requirements</t>
  </si>
  <si>
    <t>This Draft East African Standard applies to the labelling of all pre-packaged foods to be offered as such to the consumer or for catering purposes and to certain aspects relating to the presentation thereof</t>
  </si>
  <si>
    <t>3923 - Articles for the conveyance or packaging of goods, of plastics; stoppers, lids, caps and other closures, of plastics</t>
  </si>
  <si>
    <t>Food standards; Labelling</t>
  </si>
  <si>
    <r>
      <rPr>
        <sz val="11"/>
        <rFont val="Calibri"/>
      </rPr>
      <t>https://members.wto.org/crnattachments/2025/TBT/BDI/25_00760_00_e.pdf</t>
    </r>
  </si>
  <si>
    <t>DMS 2124:2024, Potable water bottles – Specification</t>
  </si>
  <si>
    <t>This draft Malawi standard specifies the requirements, methods of sampling and test for potable copper, stainless steel, aluminium bottle for carrying drinking water up to 1 500 ml.</t>
  </si>
  <si>
    <t>(HS code(s): 74); (ICS code(s): 67.250)</t>
  </si>
  <si>
    <t>74 - COPPER AND ARTICLES THEREOF</t>
  </si>
  <si>
    <r>
      <rPr>
        <sz val="11"/>
        <rFont val="Calibri"/>
      </rPr>
      <t>https://members.wto.org/crnattachments/2025/TBT/MWI/25_00843_00_e.pdf</t>
    </r>
  </si>
  <si>
    <t>DRS 599: 2025, Quinoa grains— Specification</t>
  </si>
  <si>
    <t>This Draft Rwanda Standard specifies requirements, sampling and test methods for quinoa grains (Chenopodium quinoa Willd.) intended for human consumption._x000D_
This standard does not apply to quinoa used as seeds for propagation, products derived from quinoa such as flour, flakes).</t>
  </si>
  <si>
    <t>Cereals, pulses and derived products (ICS code(s): 67.060)</t>
  </si>
  <si>
    <t>67.060 - Cereals, pulses and derived products</t>
  </si>
  <si>
    <r>
      <rPr>
        <sz val="11"/>
        <rFont val="Calibri"/>
      </rPr>
      <t>https://members.wto.org/crnattachments/2025/TBT/RWA/25_00829_00_e.pdf</t>
    </r>
  </si>
  <si>
    <t>DRS 584: 2025, Kaolin for cosmetic industry — Specification</t>
  </si>
  <si>
    <t>This Draft Rwanda Standard specifies the requirements, sampling and test methods for kaolin used in cosmetic industry.</t>
  </si>
  <si>
    <t>Cosmetics. Toiletries (ICS code(s): 71.100.70)</t>
  </si>
  <si>
    <t>71.100.70 - Cosmetics. Toiletries</t>
  </si>
  <si>
    <r>
      <rPr>
        <sz val="11"/>
        <rFont val="Calibri"/>
      </rPr>
      <t>https://members.wto.org/crnattachments/2025/TBT/RWA/25_00806_00_e.pdf</t>
    </r>
  </si>
  <si>
    <t>DMS 2136:2024, Teats for feeding bottles – Specification</t>
  </si>
  <si>
    <t>This draft Malawi standard specifies the requirements, methods of sampling and test for reusable teats for feeding bottle made out of natural rubber or silicone rubber.</t>
  </si>
  <si>
    <r>
      <rPr>
        <sz val="11"/>
        <rFont val="Calibri"/>
      </rPr>
      <t>https://members.wto.org/crnattachments/2025/TBT/MWI/25_00846_00_e.pdf</t>
    </r>
  </si>
  <si>
    <t>DMS 1837:2022, Hermetic storage bags – Specification</t>
  </si>
  <si>
    <t>This draft Malawi standard specifies requirements, tests methods and sampling for hermetic bags for storage of dried food commodities, derived products and seeds.</t>
  </si>
  <si>
    <r>
      <rPr>
        <sz val="11"/>
        <rFont val="Calibri"/>
      </rPr>
      <t>https://members.wto.org/crnattachments/2025/TBT/MWI/25_00837_00_e.pdf</t>
    </r>
  </si>
  <si>
    <t>Food Labeling: Front-of-Package Nutrition Information</t>
  </si>
  <si>
    <t xml:space="preserve">Proposed rule - The Food and Drug Administration (FDA or we) proposes to 
require front-of-package nutrition labels on most foods that must bear 
a Nutrition Facts label. This action, if finalized, would require the 
display of a compact informational box containing certain nutrient 
information on the principal display panel. The box would provide 
consumers, including those who have lower nutrition knowledge, with 
standardized, interpretive nutrition information that can help them 
quickly and easily identify how foods can be part of a healthy diet. We 
also propose to amend certain nutrient content claim regulations to 
align with current nutrition science and avoid within-label 
inconsistencies.&gt;_x000D_
</t>
  </si>
  <si>
    <t>Food labeling; Packaging and distribution of goods in general (ICS code(s): 55.020); Processes in the food industry (ICS code(s): 67.020); Food products in general (ICS code(s): 67.040)</t>
  </si>
  <si>
    <t>55.020 - Packaging and distribution of goods in general; 67.020 - Processes in the food industry; 67.040 - Food products in general</t>
  </si>
  <si>
    <t>Labelling; Food standards; Nutrition information</t>
  </si>
  <si>
    <r>
      <rPr>
        <sz val="11"/>
        <rFont val="Calibri"/>
      </rPr>
      <t>https://members.wto.org/crnattachments/2025/TBT/USA/25_00795_00_e.pdf</t>
    </r>
  </si>
  <si>
    <t>DRS 595-1: 2025, Deltamethrin Pesticides — Specification — Part 1: Technical material</t>
  </si>
  <si>
    <t>The Draft Rwanda Standard specifies the requirements for the technical material of deltamethrin pesticides for agricultural purpose.</t>
  </si>
  <si>
    <r>
      <rPr>
        <sz val="11"/>
        <rFont val="Calibri"/>
      </rPr>
      <t>https://members.wto.org/crnattachments/2025/TBT/RWA/25_00823_00_e.pdf</t>
    </r>
  </si>
  <si>
    <t>DRS 423-2: 2025, Furniture — Functional sizes and Performance Requirements Part 2: Storage units</t>
  </si>
  <si>
    <t>This Rwanda Standard specifies the basic functional sizes for office storage units. It includes requirements for stability, strength and durability._x000D_
This standard does not cover requirements for materials, design, construction or quality.</t>
  </si>
  <si>
    <r>
      <rPr>
        <sz val="11"/>
        <rFont val="Calibri"/>
      </rPr>
      <t>https://members.wto.org/crnattachments/2025/TBT/RWA/25_00834_00_e.pdf</t>
    </r>
  </si>
  <si>
    <t>DRS 595-2: 2025, Deltamethrin Pesticides — Specification — Part 2: Wettable powder</t>
  </si>
  <si>
    <t>This Draft Rwanda Standard specifies the requirements for wettable powder of deltamethrin used for agricultural purpose.</t>
  </si>
  <si>
    <r>
      <rPr>
        <sz val="11"/>
        <rFont val="Calibri"/>
      </rPr>
      <t>https://members.wto.org/crnattachments/2025/TBT/RWA/25_00815_00_e.pdf</t>
    </r>
  </si>
  <si>
    <t>General standard for the labelling of food additives when sold as such</t>
  </si>
  <si>
    <t>This draft standard provides requirements for the labelling of “food additives” sold as such whether by retail or other than by retail, including sales to caterers and food manufacturers for the purpose of their businesses. This standard also applies to food “processing aids”; any reference to food additives includes food processing aids.</t>
  </si>
  <si>
    <r>
      <rPr>
        <sz val="11"/>
        <rFont val="Calibri"/>
      </rPr>
      <t>https://members.wto.org/crnattachments/2025/TBT/BDI/25_00777_00_e.pdf
Documentation and Information Centre Division of BBN
Boulevard de la Tanzanie N° 500
BP: 3535 Bujumbura
 Burundi
Tel: +25722221815 or +25722221577
E- Mail: info@bbnburundi.org
Website: www.bbnburundi.org</t>
    </r>
  </si>
  <si>
    <t>Tobacco Product Standard for Nicotine Yield of Cigarettes and 
Certain Other Combusted Tobacco Products</t>
  </si>
  <si>
    <t>Proposed rule - The Food and Drug Administration (FDA, the Agency, or we) is 
proposing a tobacco product standard that would regulate nicotine yield 
by establishing a maximum nicotine level in cigarettes and certain 
other combusted tobacco products. FDA is proposing this action to 
reduce the addictiveness of these products, thus giving people who are 
addicted and wish to quit the ability to do so more easily. The 
proposed product standard is anticipated to benefit the population as a 
whole. For example, it would help to prevent people who experiment with 
cigarettes and cigars from developing addiction and using combusted 
tobacco products regularly.</t>
  </si>
  <si>
    <t>Tobacco products; Domestic safety (ICS code(s): 13.120); Tobacco, tobacco products and related equipment (ICS code(s): 65.160)</t>
  </si>
  <si>
    <t>13.120 - Domestic safety; 65.160 - Tobacco, tobacco products and related equipment</t>
  </si>
  <si>
    <t>Prevention of deceptive practices and consumer protection (TBT); Protection of human health or safety (TBT)</t>
  </si>
  <si>
    <r>
      <rPr>
        <sz val="11"/>
        <rFont val="Calibri"/>
      </rPr>
      <t>https://members.wto.org/crnattachments/2025/TBT/USA/25_00799_00_e.pdf</t>
    </r>
  </si>
  <si>
    <t>DRS 595-3: 2025, Deltamethrin Pesticides — Specification — Part 3: Dustable powder</t>
  </si>
  <si>
    <t>This working draft specifies the requirements for dustable powder of deltamethrin used for agricultural purpose.</t>
  </si>
  <si>
    <r>
      <rPr>
        <sz val="11"/>
        <rFont val="Calibri"/>
      </rPr>
      <t>https://members.wto.org/crnattachments/2025/TBT/RWA/25_00830_00_e.pdf</t>
    </r>
  </si>
  <si>
    <t>DMS 2133:2024, Paper-based multilayer laminated/extruded composite cartons (Aseptic and Non-Aseptic) for processed liquid food products and beverages – Specification</t>
  </si>
  <si>
    <t>This draft Malawi standard prescribes requirements, methods of sampling and tests for paper-based multilayer laminated/extruded composite cartons (aseptic and non-aseptic) for processed liquid food products and beverages.</t>
  </si>
  <si>
    <t>(HS code(s): 4819); (ICS code(s): 67.250)</t>
  </si>
  <si>
    <t>4819 - Cartons, boxes, cases, bags and other packing containers, of paper, paperboard, cellulose wadding or webs of cellulose fibres, n.e.s.; box files, letter trays, and similar articles, of paperboard of a kind used in offices, shops or the like</t>
  </si>
  <si>
    <r>
      <rPr>
        <sz val="11"/>
        <rFont val="Calibri"/>
      </rPr>
      <t>https://members.wto.org/crnattachments/2025/TBT/MWI/25_00853_00_e.pdf</t>
    </r>
  </si>
  <si>
    <t>DMS 2148:2024, Domestic stainless steel vacuum flask/bottle – Specification</t>
  </si>
  <si>
    <t>This draft Malawi standard specifies the requirements, methods of sampling and test for domestic vacuum insulated stainless steel flask/bottle for storage and maintaining the temperature of hot and cold liquids used for drinking purpose.</t>
  </si>
  <si>
    <t>(HS code(s): 721810); (ICS code(s): 67.250)</t>
  </si>
  <si>
    <t>721810 - Steel, stainless, in ingots and other primary forms (excl. waste and scrap in ingot form, and products obtained by continuous casting)</t>
  </si>
  <si>
    <r>
      <rPr>
        <sz val="11"/>
        <rFont val="Calibri"/>
      </rPr>
      <t>https://members.wto.org/crnattachments/2025/TBT/MWI/25_00852_00_e.pdf</t>
    </r>
  </si>
  <si>
    <t>Vinyl Chloride; Draft Scope of the Risk Evaluation Under the 
Toxic Substances Control Act (TSCA); Notice of Availability and Request 
for Comment</t>
  </si>
  <si>
    <t>Notice - The Environmental Protection Agency (EPA or Agency) is announcing the availability of and seeking public comment on the draft scope of the risk evaluation to be conducted under the Toxic Substances Control Act (TSCA) for vinyl chloride (ethene, chloro-; CASRN 75-01-4). Under TSCA, the scope documents must include the conditions of use, hazards, exposures, and the potentially exposed or susceptible subpopulations that EPA expects to consider in conducting the risk evaluation for this chemical substance. The purpose of risk evaluations under TSCA is to determine whether a chemical substance presents an unreasonable risk of injury to health or the environment under the conditions of use, including unreasonable risk to potentially exposed or susceptible subpopulations identified as relevant to the risk evaluation by EPA, and without consideration of costs or non-risk factors.</t>
  </si>
  <si>
    <t>Vinyl chloride (ethene, chloro-; CASRN 75-01-4); Environmental protection (ICS code(s): 13.020); Production in the chemical industry (ICS code(s): 71.020); Products of the chemical industry (ICS code(s): 71.100)</t>
  </si>
  <si>
    <t>Prevention of deceptive practices and consumer protection (TBT); Protection of human health or safety (TBT); Protection of the environment (TBT)</t>
  </si>
  <si>
    <r>
      <rPr>
        <sz val="11"/>
        <rFont val="Calibri"/>
      </rPr>
      <t>https://members.wto.org/crnattachments/2025/TBT/USA/25_00803_00_e.pdf</t>
    </r>
  </si>
  <si>
    <t>DMS 2087:2024, Polyethylene (PE) pouches for packaging liquid milk – Specification</t>
  </si>
  <si>
    <t>This draft Malawi standard specifies requirements, methods of test and sampling of polyethylene (PE) pouches for the packaging of pasteurised liquid milk.</t>
  </si>
  <si>
    <r>
      <rPr>
        <sz val="11"/>
        <rFont val="Calibri"/>
      </rPr>
      <t>https://members.wto.org/crnattachments/2025/TBT/MWI/25_00841_00_e.pdf</t>
    </r>
  </si>
  <si>
    <t>DMS 1815:2021, Infant plastic feeding bottles – Specification</t>
  </si>
  <si>
    <t>This draft Malawi standard prescribes the requirements and methods of sampling and test for infant plastic feeding bottles.</t>
  </si>
  <si>
    <r>
      <rPr>
        <sz val="11"/>
        <rFont val="Calibri"/>
      </rPr>
      <t>https://members.wto.org/crnattachments/2025/TBT/MWI/25_00835_00_e.pdf</t>
    </r>
  </si>
  <si>
    <t>Packaging and Transport of Fresh Fruit and Vegetable ― Code of practice</t>
  </si>
  <si>
    <t>This Draft East African Standard provides guidelines and recommendations for proper packaging and transport of fresh fruit and vegetables in order to maintain produce quality during transportation and marketing</t>
  </si>
  <si>
    <t>Packaging and distribution of goods in general (ICS code(s): 55.020)</t>
  </si>
  <si>
    <t>55.020 - Packaging and distribution of goods in general</t>
  </si>
  <si>
    <t>Quality requirements (TBT); Harmonization (TBT); Reducing trade barriers and facilitating trade (TBT)</t>
  </si>
  <si>
    <r>
      <rPr>
        <sz val="11"/>
        <rFont val="Calibri"/>
      </rPr>
      <t xml:space="preserve">https://members.wto.org/crnattachments/2025/TBT/BDI/25_00768_00_e.pdf
Documentation and Information Centre Division of BBN
Boulevard de la Tanzanie N° 500
BP: 3535 Bujumbura
 Burundi
Tel: +25722221815 or +25722221577
E- Mail: info@bbnburundi.org
Website: www.bbnburundi.org
</t>
    </r>
  </si>
  <si>
    <t>DRS 593-1: 2025, Lambda-cyhalothrin pesticides — Specification — Part 1: Technical material</t>
  </si>
  <si>
    <t>This Draft Rwanda Standard specifies the requirements, sampling and test methods for technical material of Lambda-cyhalothrin.</t>
  </si>
  <si>
    <r>
      <rPr>
        <sz val="11"/>
        <rFont val="Calibri"/>
      </rPr>
      <t>https://members.wto.org/crnattachments/2025/TBT/RWA/25_00809_00_e.pdf</t>
    </r>
  </si>
  <si>
    <t>France</t>
  </si>
  <si>
    <t>Arrêté modifiant l'arrêté du 5 septembre 2003 modifié portant mise en application obligatoire de normes (Order amending the Order of 5 September 2003 laying down the compulsory implementation of standards, as amended) The Order is 4 pages long, three amendments to standards are 5, 5 and 9 pages long, respectively (23 pages in total) (23 pages, in French)</t>
  </si>
  <si>
    <t>The notified Interministerial Order makes the implementation of three amendments compulsory. Each amendment relates to a standard that has been made mandatory. This measure is an exemption from the marketing authorization referred to in Article L255-2 of the Rural and Maritime Fishing Code and provided for in Article L255-5(1) thereof.</t>
  </si>
  <si>
    <t>Organic fertilizers - fertilizing materials with an agronomic additive - basic mineral soil conditioners</t>
  </si>
  <si>
    <t>31 - FERTILISERS</t>
  </si>
  <si>
    <t>65.080 - Fertilizers</t>
  </si>
  <si>
    <r>
      <rPr>
        <sz val="11"/>
        <rFont val="Calibri"/>
      </rPr>
      <t>https://members.wto.org/crnattachments/2025/TBT/FRA/25_00854_00_f.pdf
https://members.wto.org/crnattachments/2025/TBT/FRA/25_00854_01_f.pdf
https://members.wto.org/crnattachments/2025/TBT/FRA/25_00854_02_f.pdf
https://members.wto.org/crnattachments/2025/TBT/FRA/25_00854_03_f.pdf</t>
    </r>
  </si>
  <si>
    <t>DRS 595-5: 2025, Deltamethrin Pesticides — Specification — Part 5: Ultra low volume liquid (ULV)</t>
  </si>
  <si>
    <t>This Draft Rwanda Standard specifies the requirements, sampling and test methods for Ultra low volume liquid of deltamethrin used for agricultural purpose.</t>
  </si>
  <si>
    <r>
      <rPr>
        <sz val="11"/>
        <rFont val="Calibri"/>
      </rPr>
      <t>https://members.wto.org/crnattachments/2025/TBT/RWA/25_00826_00_e.pdf</t>
    </r>
  </si>
  <si>
    <t>DRS 424: 2024, Furniture — Specifications for bedsteads</t>
  </si>
  <si>
    <t>This Rwanda Standard specifies the basic functional sizes for bedsteads. It also includes requirements for strength and durability.</t>
  </si>
  <si>
    <r>
      <rPr>
        <sz val="11"/>
        <rFont val="Calibri"/>
      </rPr>
      <t>https://members.wto.org/crnattachments/2025/TBT/RWA/25_00844_00_e.pdf</t>
    </r>
  </si>
  <si>
    <t>DRS 598: 2025, Avocado butter — Specification</t>
  </si>
  <si>
    <t>This Draft Rwanda Standard specifies the requirements, sampling and test methods for avocado butter intended for human consumption._x000D_
This standard does not apply to milk and milk derivatives butter.</t>
  </si>
  <si>
    <t>Animal and vegetable fats and oils (ICS code(s): 67.200.10)</t>
  </si>
  <si>
    <t>67.200.10 - Animal and vegetable fats and oils</t>
  </si>
  <si>
    <r>
      <rPr>
        <sz val="11"/>
        <rFont val="Calibri"/>
      </rPr>
      <t>https://members.wto.org/crnattachments/2025/TBT/RWA/25_00805_00_e.pdf</t>
    </r>
  </si>
  <si>
    <t>DRS 592: 2025, Processing and handling of fish feeds — Code of practice</t>
  </si>
  <si>
    <t>This Draft Rwanda Standard specifies requirements for the processing, storage, transport and distribution of fish feeds, feed ingredients and the use of all materials destined for fish feed and feed ingredients at all levels whether produced industrially or on farm.</t>
  </si>
  <si>
    <t>Animal feeding stuffs (ICS code(s): 65.120)</t>
  </si>
  <si>
    <t>65.120 - Animal feeding stuffs</t>
  </si>
  <si>
    <r>
      <rPr>
        <sz val="11"/>
        <rFont val="Calibri"/>
      </rPr>
      <t>https://members.wto.org/crnattachments/2025/TBT/RWA/25_00808_00_e.pdf</t>
    </r>
  </si>
  <si>
    <t>DMS 2132:2024, Aluminium foil for food packaging – Specification</t>
  </si>
  <si>
    <t>This draft Malawi standard specifies the requirements, methods of sampling and test for aluminium foil for food packaging.</t>
  </si>
  <si>
    <t>(HS code(s): 76); (ICS code(s): 67.250)</t>
  </si>
  <si>
    <t>76 - ALUMINIUM AND ARTICLES THEREOF</t>
  </si>
  <si>
    <r>
      <rPr>
        <sz val="11"/>
        <rFont val="Calibri"/>
      </rPr>
      <t>https://members.wto.org/crnattachments/2025/TBT/MWI/25_00850_00_e.pdf</t>
    </r>
  </si>
  <si>
    <t>DMS 2088:2024, Poly Vinyl Chloride (PVC) bottles for edible oils – Specification</t>
  </si>
  <si>
    <t>This draft Malawi standard specifies the requirements and the methods of sampling and test of polyvinyl chloride (PVC) bottles for packing of edible oils.</t>
  </si>
  <si>
    <r>
      <rPr>
        <sz val="11"/>
        <rFont val="Calibri"/>
      </rPr>
      <t>https://members.wto.org/crnattachments/2025/TBT/MWI/25_00842_00_e.pdf</t>
    </r>
  </si>
  <si>
    <t>DMS 2147:2024, Crown closures – Specification</t>
  </si>
  <si>
    <t>This draft Malawi standard prescribes requirements, methods of sampling and tests for standard and intermediate crown closures used on glass bottles.</t>
  </si>
  <si>
    <t>(HS code(s): 82); (ICS code(s): 67.250)</t>
  </si>
  <si>
    <t>82 - TOOLS, IMPLEMENTS, CUTLERY, SPOONS AND FORKS, OF BASE METAL; PARTS THEREOF OF BASE METAL</t>
  </si>
  <si>
    <r>
      <rPr>
        <sz val="11"/>
        <rFont val="Calibri"/>
      </rPr>
      <t>https://members.wto.org/crnattachments/2025/TBT/MWI/25_00849_00_e.pdf</t>
    </r>
  </si>
  <si>
    <t>DMS 2135:2024, High density polyethylene (HDPE) crates for milk sachets – Specification</t>
  </si>
  <si>
    <t>This draft Malawi standard prescribes general dimensions, quality and other requirements for crates made from high density polyethylene (HDPE) for holding and transporting ten 1 litre milk sachets or twenty 500 ml milk sachets.</t>
  </si>
  <si>
    <r>
      <rPr>
        <sz val="11"/>
        <rFont val="Calibri"/>
      </rPr>
      <t>https://members.wto.org/crnattachments/2025/TBT/MWI/25_00851_00_e.pdf</t>
    </r>
  </si>
  <si>
    <t>DMS 2137:2024, Woven polyolefin sacks for packing flour– Specification</t>
  </si>
  <si>
    <t>This draft Malawi standard specifies requirements, tests methods, and sampling for polyolefin woven sacks suitable for packing flour.</t>
  </si>
  <si>
    <r>
      <rPr>
        <sz val="11"/>
        <rFont val="Calibri"/>
      </rPr>
      <t>https://members.wto.org/crnattachments/2025/TBT/MWI/25_00847_00_e.pdf</t>
    </r>
  </si>
  <si>
    <t>DRS 600: 2025, Quinoa flour— Specification</t>
  </si>
  <si>
    <t>This Draft Rwanda Standard specifies requirements, sampling and test methods for quinoa flour processed from quinoa grains (Chenopodium quinoa Willd.) intended for human consumption.</t>
  </si>
  <si>
    <r>
      <rPr>
        <sz val="11"/>
        <rFont val="Calibri"/>
      </rPr>
      <t>https://members.wto.org/crnattachments/2025/TBT/RWA/25_00827_00_e.pdf</t>
    </r>
  </si>
  <si>
    <t>Ukraine</t>
  </si>
  <si>
    <t>Draft Order of the Ministry of Health of Ukraine “On Approval of Requirements for Smoke Flavourings”</t>
  </si>
  <si>
    <t>The draft Order aims to set out requirements for smoke flavourings and ensure the alignment of Ukrainian legislation with European Union regulations on food additives, food flavourings, and food enzymes._x000D_
These Requirements outline the general criteria for smoke flavourings, conditions for their use and production, and apply to: smoke flavourings used or intended for use in and/or on foods;  source materials for the production of smoke flavourings; the conditions under which smoke flavourings are produced; foods in and/or on which smoke flavourings are present._x000D_
The Requirements are based on Regulation (EC) No 2065/2003 of the European Parliament and of the Council of 10 November 2003 on smoke flavourings used or intended for use in or on foods, and Commission Regulation (EC) No 627/2006 of 21 April 2006 implementing Regulation (EC) No 2065/2003 of the European Parliament and of the Council as regards quality criteria for validated analytical methods for sampling, identification and characterisation of primary smoke products.The draft Order is also notified under the SPS Agreement.</t>
  </si>
  <si>
    <t>Smoke flavourings</t>
  </si>
  <si>
    <t>67.220 - Spices and condiments. Food additives</t>
  </si>
  <si>
    <t>Protection of human health or safety (TBT); Harmonization (TBT)</t>
  </si>
  <si>
    <r>
      <rPr>
        <sz val="11"/>
        <rFont val="Calibri"/>
      </rPr>
      <t>https://members.wto.org/crnattachments/2025/TBT/UKR/25_00753_00_e.pdf
https://members.wto.org/crnattachments/2025/TBT/UKR/25_00753_00_x.pdf
https://members.wto.org/crnattachments/2025/TBT/UKR/25_00753_01_x.pdf
https://members.wto.org/crnattachments/2025/TBT/UKR/25_00753_02_x.pdf
https://members.wto.org/crnattachments/2025/TBT/UKR/25_00753_03_x.pdf</t>
    </r>
  </si>
  <si>
    <t>DMS 2131:2024, Insulated containers for food storage – Specification</t>
  </si>
  <si>
    <t>This draft Malawi standard specifies the requirements, methods of sampling and test for insulated containers for storage and maintaining the temperature of hot and cold food for domestic purpose up to 20 litre nominal capacity.</t>
  </si>
  <si>
    <r>
      <rPr>
        <sz val="11"/>
        <rFont val="Calibri"/>
      </rPr>
      <t>https://members.wto.org/crnattachments/2025/TBT/MWI/25_00848_00_e.pdf</t>
    </r>
  </si>
  <si>
    <t>DRS 585: 2025, Candle — Specification</t>
  </si>
  <si>
    <t>This Draft Rwanda Standard specifies requirements, test and sampling methods for candles used for illuminating purposes. It does not cover ornamental candles.</t>
  </si>
  <si>
    <t>Miscellaneous domestic and commercial equipment (ICS code(s): 97.180)</t>
  </si>
  <si>
    <t>97.180 - Miscellaneous domestic and commercial equipment</t>
  </si>
  <si>
    <r>
      <rPr>
        <sz val="11"/>
        <rFont val="Calibri"/>
      </rPr>
      <t>https://members.wto.org/crnattachments/2025/TBT/RWA/25_00807_00_e.pdf</t>
    </r>
  </si>
  <si>
    <t>DRS 593-2: 2025, Lambda-cyhalothrin — Specification — Part 2: Emulsifiable concentrates (EC)</t>
  </si>
  <si>
    <t>This Draft Rwanda Standard specifies the requirements, sampling and test methods for lambda-cyhalothrin pesticides in form of emulsifiable concentrates (EC) meant for plant protection purpose.</t>
  </si>
  <si>
    <r>
      <rPr>
        <sz val="11"/>
        <rFont val="Calibri"/>
      </rPr>
      <t>https://members.wto.org/crnattachments/2025/TBT/RWA/25_00811_00_e.pdf</t>
    </r>
  </si>
  <si>
    <t>Ecuador</t>
  </si>
  <si>
    <t>Proyecto de Reglamento Técnico Ecuatoriano PRTE 292 "Etiquetado de baldosas cerámicas para piso G/TBT/N/ECU/549 - 2 -   y pared" (Draft Ecuadorian Technical Regulation PRTE 292 "Labelling of ceramic floor and wall tiles"); (12 pages, in Spanish)</t>
  </si>
  <si>
    <t>The notified Ecuadorian Technical Regulation applies to the following products, whether domestic or imported, marketed in Ecuador: ceramic tiles manufactured by extrusion and dry pressing methods, used to cover floors (including stairs) and walls, internal and/or external</t>
  </si>
  <si>
    <t xml:space="preserve">Bricks, blocks, tiles and other ceramic goods of siliceous fossil meals (for example, kieselguhr, tripolite or diatomite) or of similar siliceous earths (HS code: 69.01); Refractory bricks, blocks, tiles and similar refractory ceramic constructional goods (other than those of siliceous fossil meals or similar siliceous earths) (HS code: 69.02); Flags and paving, hearth or wall tiles of a water absorption coefficient by weight  0.5% but </t>
  </si>
  <si>
    <t>6901 - Bricks, blocks, tiles and other ceramic goods of siliceous fossil meals (for example, kieselguhr, tripolite or diatomite) or of similar siliceous earths.; 6902 - Refractory bricks, blocks, tiles and similar refractory ceramic constructional goods (excl. those of siliceous fossil meals or similar siliceous earths); 690721 - Ceramic flags and paving, hearth or wall tiles, of a water absorption coefficient by weight &lt;= 0,5 % (excl. refractory, mosaic cubes and finishing ceramics); 690722 - Ceramic flags and paving, hearth or wall tiles, of a water absorption coefficient by weight &gt; 0,5 % but &lt;= 10 % (excl. refractory, mosaic cubes and finishing ceramics); 690730 - Ceramic mosaic cubes and the like, whether or not on a backing (excl. refractory and finishing ceramics); 690740 - Finishing ceramics (excl. refractory)</t>
  </si>
  <si>
    <t>91.100.23 - Ceramic tiles</t>
  </si>
  <si>
    <r>
      <rPr>
        <sz val="11"/>
        <rFont val="Calibri"/>
      </rPr>
      <t>https://members.wto.org/crnattachments/2025/TBT/ECU/25_00742_00_s.pdf
www.normalizacion.gob.ec</t>
    </r>
  </si>
  <si>
    <t>Proyecto de Resolución Conjunta sobre aceite de coco, modificación del Código Alimentario Argentino (Draft Joint Resolution on coconut oil, amending the Argentine Food Code); (4 page(s), in Spanish)</t>
  </si>
  <si>
    <t>The notified draft text amends Article 538 of the Argentine Food Code (CAA) and incorporates Article 538 bis in order to distinguish between virgin coconut oil and "neutral coconut oil".</t>
  </si>
  <si>
    <t>Coconut oil</t>
  </si>
  <si>
    <t>1513 - Coconut "copra", palm kernel or babassu oil and fractions thereof, whether or not refined, but not chemically modified</t>
  </si>
  <si>
    <r>
      <rPr>
        <sz val="11"/>
        <rFont val="Calibri"/>
      </rPr>
      <t>https://members.wto.org/crnattachments/2025/TBT/ARG/25_00730_00_s.pdf</t>
    </r>
  </si>
  <si>
    <t>Egypt</t>
  </si>
  <si>
    <t>Draft of Egyptian standard ES 6043 “Ships and marine technology — Position-indicating lights for life-saving appliances — Testing, inspection and marking of production units".</t>
  </si>
  <si>
    <t>This draft of Egyptian standard specifies production tests and inspections, and marking requirements for position-indicating lights used in conjunction with various items of life-saving equipment, including survival craft interior lights. Specifically, it applies to position-indicating lights which have been type approved by or on behalf of a national maritime safety administration, to the requirements of the International Maritime Organization LSA Code, for use in ships subject to the requirements of the International Convention for the Safety of Life at Sea, 1974 (as amended). The basic principles may also be considered suitable for position-indicating lights manufactured to other than the IMO requirements.Worth mentioning is that this draft standard is Technically identical with ISO 24408:2005 (confirmed in 2020).</t>
  </si>
  <si>
    <t>General standards related to shipbuilding and marine structures (ICS code(s): 47.020.01)</t>
  </si>
  <si>
    <t>47.020.01 - General standards related to shipbuilding and marine structures</t>
  </si>
  <si>
    <t>Draft Resolution of the Cabinet of Ministers of Ukraine “On Approval of the Procedure for Classifying Drinking Water as Natural Mineral Water”</t>
  </si>
  <si>
    <t>The draft Resolution provides for the establishment of requirements for classifying drinking water as natural mineral water and to align Ukrainian legislation with the European Union law._x000D_
The Procedure approved by the draft Resolution will define the mechanism for the Ministry of Health to classify drinking water as natural mineral water and will apply to drinking water extracted in Ukraine or other countries. _x000D_
This Procedure will not apply to: 1) waters that are medicinal products under the Law of Ukraine "On Medicines”; 2) waters that are other types of drinking water, apart from natural mineral waters and spring waters, including those consumed by people at the place of extraction and/or at the location of the natural surface spring; 3) natural mineral waters used for therapeutic purposes in thermal, hydro-mineral, or other similar institutions._x000D_
Drinking waters may be classified as natural mineral water if they meet the requirements and criteria outlined in Sections III and IV of this Procedure, and if at least one conformity inspection has been conducted in accordance with the requirements specified in Sections III and IV of the Hygienic Requirements for the Production and Circulation of Natural Mineral Water and Spring Water (notified in G/TBT/N/UKR/185/Add.1). The results of this inspection shall confirm compliance with these requirements. The conformity inspection is carried out by the State Service of Ukraine for Food Safety and Consumer Protection at the request of the food market operator._x000D_
To classify drinking water as natural mineral water, the market operator or his/her authorized representative shall submit an application in any form to the Ministry of Health specifying the name of the authorized expert institution to which the submitted documents should be forwarded for evaluation and the preparation of an expert report based on the results. _x000D_
The application can be submitted either in paper or electronic form and shall be accompanied by the following documents: the results of water research (tests), including laboratory tests; a description of the source from which the water is extracted; documents containing the information specified in subparagraphs 1 and 2 of paragraph 24 of this Procedure; the results of the inspection outlined in paragraph 5 of this Procedure.For drinking water extracted in other countries, the application shall include information about the name of the manufacturer, its location, phone number, as well as the name of the importer, its location, phone number, and identification code._x000D_
The classification of drinking water as natural mineral water will be carried out by the Ministry of Health within 45 working days from the date of receipt of the application, along with the accompanying documents and information. _x000D_
The decision to classify drinking water as natural mineral water wil be recorded by the Ministry of Health in the Register of Natural Mineral Waters, which will be maintained electronically and published on the official website of the Ministry. The classification of drinking water as natural mineral water will be carried out by the Ministry of Health free of charge._x000D_
The draft Resolution also provides that natural mineral waters that complied with the requirements of legislation on food safety and certain quality indicators in force prior to the enactment of this Resolution, but do not meet the requirements of this Resolution, may be produced and/or placed on the market for up to three years after the enactment of this Resolution and may remain in circulation until the minimum expiration date or "use by" date._x000D_
The draft Resolution is also notified under the SPS Agreement. </t>
  </si>
  <si>
    <t>Natural mineral water; Waters, incl. natural or artificial mineral waters and aerated waters, not containing added sugar, other sweetening matter or flavoured; ice and snow (HS code(s): 2201)</t>
  </si>
  <si>
    <t>2201 - Waters, incl. natural or artificial mineral waters and aerated waters, not containing added sugar, other sweetening matter or flavoured; ice and snow</t>
  </si>
  <si>
    <t>13.060.20 - Drinking water</t>
  </si>
  <si>
    <t>Protection of human health or safety (TBT); Quality requirements (TBT)</t>
  </si>
  <si>
    <r>
      <rPr>
        <sz val="11"/>
        <rFont val="Calibri"/>
      </rPr>
      <t>https://members.wto.org/crnattachments/2025/TBT/UKR/25_00686_00_x.pdf
https://members.wto.org/crnattachments/2025/TBT/UKR/25_00686_01_x.pdf
https://members.wto.org/crnattachments/2025/TBT/UKR/25_00686_02_x.pdf
https://moz.gov.ua/uk/povidomlennya-pro-oprilyudnennya-ministerstvo-ohoroni-zdorov-ya-ukrayini-povidomlyaye-pro-oprilyudnennya-proyektu-postanovi-kabinetu-ministriv-ukrayini-pro-zatverdzhennya-poryadku-vidnesennya-vodi-pitnoyi-do-kategoriyi-voda-prirodna-mineralna</t>
    </r>
  </si>
  <si>
    <t>ADS-Equipped Vehicle Safety, Transparency, and Evaluation Program</t>
  </si>
  <si>
    <t>Notice of proposed rulemaking - This document proposes a voluntary framework for the 
evaluation and oversight of motor vehicles equipped with automated 
driving systems (ADS). The ADS-equipped Vehicle Safety, Transparency, 
and Evaluation Program (AV STEP) would establish a national program for 
ADS-equipped vehicles that operate or may operate on public roads in 
the United States under NHTSA's oversight with the goal of improving 
public transparency related to the safety of certain ADS-equipped 
vehicles, while allowing for responsible development of this 
technology. This proposal includes procedures for application, 
participation, public reporting, and program administration. It 
identifies content requirements for applications, including independent 
assessments of ADS safety processes, such as the safety cases used and 
conformance to industry standards. These application requirements will 
inform NHTSA's decisions on terms and conditions for participation. The 
proposal also contains reporting requirements for participants, 
including periodic and event-triggered reporting.</t>
  </si>
  <si>
    <t>Motor vehicles equipped with automated driving systems (ADS); Road vehicles in general (ICS code(s): 43.020); Road vehicle systems (ICS code(s): 43.040)</t>
  </si>
  <si>
    <r>
      <rPr>
        <sz val="11"/>
        <rFont val="Calibri"/>
      </rPr>
      <t>https://members.wto.org/crnattachments/2025/TBT/USA/25_00691_00_e.pdf</t>
    </r>
  </si>
  <si>
    <t>The Order of the Ministry of Health of Ukraine No. 1891 “On Approval of Amendments to the Procedure for Confirmation of Compliance of Manufacturing Conditions of Medicines with the Requirements of Good Manufacturing Practice” of 12 November 2024</t>
  </si>
  <si>
    <t>The Order of the Ministry of Health of Ukraine No. 1891 “On Approval of Amendments to the Procedure for Confirmation of Compliance of Manufacturing Conditions of Medicines with the Requirements of Good Manufacturing Practice” of 12 November 2024 has been developed to ensure that manufacturing conditions of medicines procured by the entity authorized to carry out procurement in the healthcare sector comply with the requirements of Good Manufacturing Practice (GMP)._x000D_
The Order ensures for the regulation of the procedure for confirming the compliance of manufacturing conditions of medicines registered by the competent authority of the United States, the Swiss Confederation, Japan, Australia, Canada, a Member State of the European Union, or registered by the competent authority of the European Union under a centralised procedure for the purposes of procurement carried out by the entity authorised for procurements in the healthcare sector, with the requirements of GMP. This confirmation is issued by the competent authority of the United States, the Swiss Confederation, Japan, Australia, Canada, or a Member State of the European Union, based on the results of an inspection to confirm compliance with GMP requirements.  </t>
  </si>
  <si>
    <t>Medicines</t>
  </si>
  <si>
    <r>
      <rPr>
        <sz val="11"/>
        <rFont val="Calibri"/>
      </rPr>
      <t>https://members.wto.org/crnattachments/2025/TBT/UKR/25_00699_00_e.pdf
https://members.wto.org/crnattachments/2025/TBT/UKR/25_00699_00_x.pdf
https://zakon.rada.gov.ua/laws/show/z1794-24#Text</t>
    </r>
  </si>
  <si>
    <t>The Cosmetic Products (Restriction of Chemical Substances) Regulations 2025.</t>
  </si>
  <si>
    <t>This measure will amend Regulation (EC) No 1223/2009 (“the Cosmetics Regulation”) as it applies in Great Britain to restrict the use of methyl salicylate in a number of cosmetic products.</t>
  </si>
  <si>
    <t>Cosmetic products are defined by Article 2(1)(a) of Regulation (EC) No 1223/2009.ESSENTIAL OILS AND RESINOIDS; PERFUMERY, COSMETIC OR TOILET PREPARATIONS (HS code(s): 33)</t>
  </si>
  <si>
    <t>33 - ESSENTIAL OILS AND RESINOIDS; PERFUMERY, COSMETIC OR TOILET PREPARATIONS</t>
  </si>
  <si>
    <r>
      <rPr>
        <sz val="11"/>
        <rFont val="Calibri"/>
      </rPr>
      <t>https://members.wto.org/crnattachments/2025/TBT/GBR/25_00683_00_e.pdf</t>
    </r>
  </si>
  <si>
    <t>Partial amendment of the Regulation for Radio Equipment and the Ordinance on Technical Standards Conformity Certification of Specified Radio Equipment</t>
  </si>
  <si>
    <t>The upper limit of the frequency band for FM broadcasting will be changed from 95 MHz to 99MHz.</t>
  </si>
  <si>
    <t>Radio equipment for FM broadcasting</t>
  </si>
  <si>
    <t>33.060 - Radiocommunications; 33.170 - Television and radio broadcasting</t>
  </si>
  <si>
    <r>
      <rPr>
        <sz val="11"/>
        <rFont val="Calibri"/>
      </rPr>
      <t>https://members.wto.org/crnattachments/2025/TBT/JPN/25_00697_00_e.pdf</t>
    </r>
  </si>
  <si>
    <t>Proyecto de Resolución Conjunta para incorporación de Maca, Harina tostada de maca y Harina gelatinizada de maca al Código Alimentario Argentino (Draft Joint Resolution on incorporating maca, roasted maca flour and gelatinized maca flour into the Argentine Food Code) (4 pages, in Spanish)</t>
  </si>
  <si>
    <t>The notified draft text concerns the incorporation of maca, roasted maca flour and gelatinized maca flour into the Argentine Food Code (CAA) and establishes physico-chemical characteristics and microbiological criteria for maca flour.</t>
  </si>
  <si>
    <t>Maca, roasted maca flour and gelatinized maca flour.</t>
  </si>
  <si>
    <t>Prevention of deceptive practices and consumer protection (TBT); Protection of human health or safety (TBT); Quality requirements (TBT)</t>
  </si>
  <si>
    <r>
      <rPr>
        <sz val="11"/>
        <rFont val="Calibri"/>
      </rPr>
      <t>https://members.wto.org/crnattachments/2025/TBT/ARG/25_00690_00_s.pdf</t>
    </r>
  </si>
  <si>
    <t>WATER HEATERS - ENERGY PERFORMANCE REQUIREMENTS AND LABELLING</t>
  </si>
  <si>
    <t>This technical regulation will be applied to water heaters with power under or equal to 70 kW. It will cover products with a capacity up to 2,000 litres for all types of water heaters.</t>
  </si>
  <si>
    <t>Domestic electrical appliances in general (ICS code(s): 97.030)</t>
  </si>
  <si>
    <t>91.140.65 - Water heating equipment</t>
  </si>
  <si>
    <r>
      <rPr>
        <sz val="11"/>
        <rFont val="Calibri"/>
      </rPr>
      <t>https://members.wto.org/crnattachments/2025/TBT/QAT/25_00698_00_e.pdf</t>
    </r>
  </si>
  <si>
    <t>C.I. Pigment Violet 29 (PV29); Regulation Under the Toxic 
Substances Control Act (TSCA)</t>
  </si>
  <si>
    <t>Proposed rule - The Environmental Protection Agency (EPA or Agency) is 
proposing to address the unreasonable risk of injury to human health 
presented by C.I. Pigment Violet 29 (CASRN 81-33-4, also known as 
PV29), under its conditions of use as documented in EPA's January 2021 
Risk Evaluation for PV29 and the September 2022 Revised Risk 
Determination for PV29 prepared under the Toxic Substances Control Act (TSCA). TSCA requires that EPA 
address by rule any unreasonable risk of injury to health or the 
environment identified in a TSCA risk evaluation and apply requirements 
to the extent necessary so the chemical no longer presents unreasonable 
risk. To address the identified unreasonable risk, EPA is proposing 
requirements to protect workers from the unreasonable risk of PV29 
during manufacturing and processing, certain industrial and commercial 
uses of the chemical, and disposal, while also allowing for a 
reasonable transition period prior to enforcement of said requirements.</t>
  </si>
  <si>
    <t>C.I. pigment violet 29 (CASRN 81-33-4); Environmental protection (ICS code(s): 13.020); Occupational safety. Industrial hygiene (ICS code(s): 13.100); Production in the chemical industry (ICS code(s): 71.020); Products of the chemical industry (ICS code(s): 71.100); Pigments and extenders (ICS code(s): 87.060.10); Inks. Printing inks (ICS code(s): 87.080)</t>
  </si>
  <si>
    <t>13.020 - Environmental protection; 13.100 - Occupational safety. Industrial hygiene; 71.020 - Production in the chemical industry; 71.100 - Products of the chemical industry; 87.060.10 - Pigments and extenders; 87.080 - Inks. Printing inks</t>
  </si>
  <si>
    <r>
      <rPr>
        <sz val="11"/>
        <rFont val="Calibri"/>
      </rPr>
      <t>https://members.wto.org/crnattachments/2025/TBT/USA/25_00673_00_e.pdf</t>
    </r>
  </si>
  <si>
    <t>Proposed amendments to the “Korean Pharmacopeia”</t>
  </si>
  <si>
    <t>The proposed amendments aim to: _x000D_
 A. Support the reduction of time and cost required for developing standards and test methods by developing monographs of unregistered medicines of the Korean Pharmacopoeia._x000D_
 B. Distribute high-quality medicines by improving some standards, specifications, and general tests to meet the latest scientific standards, reflecting difficulties from the pharmaceutical industries._x000D_
The main points of the amendments are as follows:_x000D_
 A. Establishment of monographs for unregistered medicines and amendment of official substances (Refer to Annex 3, Annex 4, and Annex 5 of the draft)_x000D_
 B. Establishment of tests in General Information (Refer to Annex 6 of the draft)_x000D_
- Establishment of alternative animal tests for pyrogen tests_x000D_
- Establishment of information on leachable/extract content management for quality control of containers/packaging or drug delivery system (DDS)_x000D_
 C.  Establishment of the second quantitative method for 5 items including “Kamisoyosan Extract Granules” and amendment of Korean names of residual pesticides (24 types) in  purity tests for 155 items including “Terminalia Fruit” in Part Ⅱ of Monographs (Refer to Annex 4 of the draft))_x000D_
 D. Amendment of Korean names of residual pesticides in crude drug tests and reference standards, and change of range for measuring thiamethoxam, of General Tests (Refer to Annex 5 of the draft)</t>
  </si>
  <si>
    <t>(HS code(s): 3002; 3004; 3006), Pharmaceuticals</t>
  </si>
  <si>
    <t>3002 - Human blood; animal blood prepared for therapeutic, prophylactic or diagnostic uses; antisera and other blood fractions and immunological products, whether or not modified or obtained by means of biotechnological processes; vaccines, toxins, cultures of micro-organisms (excl. yeasts) and similar products; cell cultures, whether or not modified; 3004 - Medicaments consisting of mixed or unmixed products for therapeutic or prophylactic uses, put up in measured doses "incl. those for transdermal administration" or in forms or packings for retail sale (excl. goods of heading 3002, 3005 or 3006); 3006 - Pharmaceutical preparations and products of subheadings 3006.10.10 to 3006.93.00</t>
  </si>
  <si>
    <t>Cost saving and productivity enhancement (TBT)</t>
  </si>
  <si>
    <r>
      <rPr>
        <sz val="11"/>
        <rFont val="Calibri"/>
      </rPr>
      <t>https://members.wto.org/crnattachments/2025/TBT/KOR/25_00663_00_x.pdf
https://members.wto.org/crnattachments/2025/TBT/KOR/25_00663_01_x.pdf
https://members.wto.org/crnattachments/2025/TBT/KOR/25_00663_02_x.pdf
https://members.wto.org/crnattachments/2025/TBT/KOR/25_00663_03_x.pdf
https://members.wto.org/crnattachments/2025/TBT/KOR/25_00663_04_x.pdf
https://www.mfds.go.kr/brd/m_209/view.do?seq=44053&amp;srchFr=&amp;srchTo=&amp;srchWord=&amp;srchTp=&amp;itm_seq_1=0&amp;itm_seq_2=0&amp;multi_itm_seq=0&amp;company_cd=&amp;company_nm=&amp;Data_stts=A&amp;page=1</t>
    </r>
  </si>
  <si>
    <t>Draft Notification of the National Broadcasting and Telecommunications Commission regarding Technical Standards for Wireless Microphone (NBTC TS 1006-256X (202X)) </t>
  </si>
  <si>
    <t>The National Broadcasting and Telecommunications Commission has revised the technical standards for wireless microphone.This revision allows Wireless Microphone Audio Systems (WMAS) devices to utilize wideband channels up to 8 MHz within the existing operational frequency and output power limits.</t>
  </si>
  <si>
    <t>Telecommunications equipment</t>
  </si>
  <si>
    <t>33.160.50 - Accessories</t>
  </si>
  <si>
    <r>
      <rPr>
        <sz val="11"/>
        <rFont val="Calibri"/>
      </rPr>
      <t>https://members.wto.org/crnattachments/2025/TBT/THA/25_00661_00_x.pdf</t>
    </r>
  </si>
  <si>
    <t>Revision of the Specifications and Standards for Foods, Food Additives, Etc.</t>
  </si>
  <si>
    <t>Revision of the specifications and standards for apparatus, containers, and packaging under the Food Sanitation Act (Act No.233 of 1947).</t>
  </si>
  <si>
    <t>Apparatus, containers, and packaging</t>
  </si>
  <si>
    <t>55.020 - Packaging and distribution of goods in general; 67.250 - Materials and articles in contact with foodstuffs</t>
  </si>
  <si>
    <t>Protection of human health or safety (TBT); Other (TBT)</t>
  </si>
  <si>
    <r>
      <rPr>
        <sz val="11"/>
        <rFont val="Calibri"/>
      </rPr>
      <t>https://members.wto.org/crnattachments/2025/TBT/JPN/25_00665_00_e.pdf</t>
    </r>
  </si>
  <si>
    <t>Draft Notification of the National Broadcasting and Telecommunications Commission regarding Technical Standards for Digital Enhanced Cordless Telecommunications (DECT) Equipment (NBTC TS 10XX-256X (202X))</t>
  </si>
  <si>
    <t>The National Broadcasting and Telecommunications Commission has proposed the technical standards for Digital Enhanced Cordless Telecommunications (DECT) equipment. These technical standards specify the minimum technical characteristics required for DECT telecommunications equipment operating in the 1880-1900 MHz band, with a maximum output power not exceeding 250 mW e.i.r.p. Testing shall be conducted in accordance with ETSI EN 301 406, ETSI EN 301 406-1, and ETSI EN 301 406-2.</t>
  </si>
  <si>
    <t>33.050 - Telecommunication terminal equipment</t>
  </si>
  <si>
    <r>
      <rPr>
        <sz val="11"/>
        <rFont val="Calibri"/>
      </rPr>
      <t>https://members.wto.org/crnattachments/2025/TBT/THA/25_00662_00_x.pdf</t>
    </r>
  </si>
  <si>
    <t>SOYBEANS</t>
  </si>
  <si>
    <t>This draft technical regulation applies to this technical regulation is for soybean seeds suitable for human consumption.</t>
  </si>
  <si>
    <r>
      <rPr>
        <sz val="11"/>
        <rFont val="Calibri"/>
      </rPr>
      <t>https://members.wto.org/crnattachments/2025/TBT/SAU/25_00550_00_x.pdf</t>
    </r>
  </si>
  <si>
    <t>Flavoured concentrated drinks</t>
  </si>
  <si>
    <t>This draft technical regulation applies to concentrated flavoured beverages prepared for consumption after diluting with water.</t>
  </si>
  <si>
    <t>Non-alcoholic beverages (ICS code(s): 67.160.20)</t>
  </si>
  <si>
    <t>67.160.20 - Non-alcoholic beverages</t>
  </si>
  <si>
    <r>
      <rPr>
        <sz val="11"/>
        <rFont val="Calibri"/>
      </rPr>
      <t>https://members.wto.org/crnattachments/2025/TBT/SAU/25_00584_00_x.pdf</t>
    </r>
  </si>
  <si>
    <t>Harees , Jareesh and Mofalq </t>
  </si>
  <si>
    <t>This draft technical regulation applies to this technical regulation is the basic requirements for harees , jareesh and Mofalak as defined herein.</t>
  </si>
  <si>
    <t>19 - PREPARATIONS OF CEREALS, FLOUR, STARCH OR MILK; PASTRYCOOKS' PRODUCTS</t>
  </si>
  <si>
    <r>
      <rPr>
        <sz val="11"/>
        <rFont val="Calibri"/>
      </rPr>
      <t>https://members.wto.org/crnattachments/2025/TBT/SAU/25_00577_00_e.pdf
https://members.wto.org/crnattachments/2025/TBT/SAU/25_00577_00_x.pdf</t>
    </r>
  </si>
  <si>
    <t>DEAS 1232: Leather — Leather for upholstery — Specification</t>
  </si>
  <si>
    <t>This Draft East African Standard specifies requirements, sampling and test methods for leather intended for upholstery use</t>
  </si>
  <si>
    <t>Other articles of leather or of composition leather. (HS code(s): 4205); Headgear. Clothing accessories. Fastening of clothing (ICS code(s): 61.040)</t>
  </si>
  <si>
    <t>4205 - Other articles of leather or of composition leather.</t>
  </si>
  <si>
    <t>61.040 - Headgear. Clothing accessories. Fastening of clothing</t>
  </si>
  <si>
    <t>Consumer information, labelling (TBT); Quality requirements (TBT); Harmonization (TBT); Reducing trade barriers and facilitating trade (TBT)</t>
  </si>
  <si>
    <r>
      <rPr>
        <sz val="11"/>
        <rFont val="Calibri"/>
      </rPr>
      <t>https://members.wto.org/crnattachments/2025/TBT/KEN/25_00614_00_e.pdf</t>
    </r>
  </si>
  <si>
    <t>DEAS 1228: Leather — Protective leather gloves — Specification</t>
  </si>
  <si>
    <t>This Draft East African Standard specifies requirements, sampling and test methods for protective leather gloves used for general purpose. It excludes specialised gloves used for protection against medical, chemical and electrical purpose.</t>
  </si>
  <si>
    <t>Gloves, mittens and mitts, of leather or composition leather (excl. special sports gloves) (HS code(s): 420329); Headgear. Clothing accessories. Fastening of clothing (ICS code(s): 61.040)</t>
  </si>
  <si>
    <t>420329 - Gloves, mittens and mitts, of leather or composition leather (excl. special sports gloves)</t>
  </si>
  <si>
    <t>Consumer information, labelling (TBT); Prevention of deceptive practices and consumer protection (TBT); Quality requirements (TBT); Harmonization (TBT); Reducing trade barriers and facilitating trade (TBT)</t>
  </si>
  <si>
    <r>
      <rPr>
        <sz val="11"/>
        <rFont val="Calibri"/>
      </rPr>
      <t>https://members.wto.org/crnattachments/2025/TBT/KEN/25_00619_00_e.pdf</t>
    </r>
  </si>
  <si>
    <t>BAKER’S YEAST AND INACTIVE DRIED YEAST</t>
  </si>
  <si>
    <t>This draft technical regulation applies to baker’s yeast and inactive dried yeast.</t>
  </si>
  <si>
    <t>Processes in the food industry (ICS code(s): 67.020)</t>
  </si>
  <si>
    <t>210220 - Inactive yeasts; other dead single-cell micro-organisms (excl. packaged as medicaments); 210210 - Active yeasts</t>
  </si>
  <si>
    <t>67.020 - Processes in the food industry</t>
  </si>
  <si>
    <r>
      <rPr>
        <sz val="11"/>
        <rFont val="Calibri"/>
      </rPr>
      <t>https://members.wto.org/crnattachments/2025/TBT/SAU/25_00570_00_e.pdf
https://members.wto.org/crnattachments/2025/TBT/SAU/25_00570_00_x.pdf</t>
    </r>
  </si>
  <si>
    <t>WHEAT BRAN</t>
  </si>
  <si>
    <t>This technical regulation applies to wheat bran.</t>
  </si>
  <si>
    <r>
      <rPr>
        <sz val="11"/>
        <rFont val="Calibri"/>
      </rPr>
      <t>https://members.wto.org/crnattachments/2025/TBT/SAU/25_00563_00_x.pdf</t>
    </r>
  </si>
  <si>
    <t>DEAS 1230: Leather — Code of practice Part 1: Handling of raw hides and skins in a slaughterhouse</t>
  </si>
  <si>
    <t>This Draft East African Standard prescribes the practices to be observed before and during the process of flaying, handling and pre-preservation of hides and skins in a slaughter house. It covers basic requirements of handling of animals in a slaughterhouse, flaying methods, handling and preservation of hides and skins of bovine, goat, sheep and other animals in a slaughterhouse</t>
  </si>
  <si>
    <t>Raw skins of sheep or lambs, fresh, or salted, dried, limed, pickled or otherwise preserved, whether or not dehaired or split (excl. those with wool on, fleeces of Astrakhan, Caracul, Persian, Broadtail or similar lambs, or of Indian, Chinese, Mongolian or Tibetan lambs and tanned, parchment-dressed or further prepared) (HS code(s): 4102); Headgear. Clothing accessories. Fastening of clothing (ICS code(s): 61.040)</t>
  </si>
  <si>
    <t>4102 - Raw skins of sheep or lambs, fresh, or salted, dried, limed, pickled or otherwise preserved, whether or not dehaired or split (excl. those with wool on, fleeces of Astrakhan, Caracul, Persian, Broadtail or similar lambs, or of Indian, Chinese, Mongolian or Tibetan lambs and tanned, parchment-dressed or further prepared)</t>
  </si>
  <si>
    <r>
      <rPr>
        <sz val="11"/>
        <rFont val="Calibri"/>
      </rPr>
      <t>https://members.wto.org/crnattachments/2025/TBT/KEN/25_00604_00_e.pdf</t>
    </r>
  </si>
  <si>
    <t>KLEIJA</t>
  </si>
  <si>
    <t>This technical regulation is for KLEIJA.</t>
  </si>
  <si>
    <r>
      <rPr>
        <sz val="11"/>
        <rFont val="Calibri"/>
      </rPr>
      <t>https://members.wto.org/crnattachments/2025/TBT/SAU/25_00592_00_x.pdf</t>
    </r>
  </si>
  <si>
    <t>Plant-based substitutes for meat and other products of animal origin (Vegetarians, Vegan)</t>
  </si>
  <si>
    <t>This standard specifies the requirements for vegetarian and vegan foods that are alternatives to meat products and products of animal origin such as: eggs, milk, dairy products, meat, fish, fats, etc., and which have the claims (Vegans or Vegan).</t>
  </si>
  <si>
    <r>
      <rPr>
        <sz val="11"/>
        <rFont val="Calibri"/>
      </rPr>
      <t>https://members.wto.org/crnattachments/2025/TBT/SAU/25_00543_00_x.pdf</t>
    </r>
  </si>
  <si>
    <t>DEAS 1229: Leather — Finished leather for shoe uppers— Specification.</t>
  </si>
  <si>
    <t>This Draft East African Standard specifies requirements, sampling and test methods for finished leather to be used in shoe uppers.</t>
  </si>
  <si>
    <t>Footwear with uppers of leather or composition leather (excl. with outer soles of rubber, plastics, leather or composition leather and uppers of leather, orthopaedic footwear and toy footwear) (HS code(s): 640510); Headgear. Clothing accessories. Fastening of clothing (ICS code(s): 61.040)</t>
  </si>
  <si>
    <t>640510 - Footwear with uppers of leather or composition leather (excl. with outer soles of rubber, plastics, leather or composition leather and uppers of leather, orthopaedic footwear and toy footwear)</t>
  </si>
  <si>
    <r>
      <rPr>
        <sz val="11"/>
        <rFont val="Calibri"/>
      </rPr>
      <t>https://members.wto.org/crnattachments/2025/TBT/KEN/25_00609_00_e.pdf</t>
    </r>
  </si>
  <si>
    <t>DEAS 1231:2025: Coated and synthetic — Men, women, and children’s belts — Specification</t>
  </si>
  <si>
    <t>This Draft East African Standard specifies requirements, sampling and test methods for men, women and children’s belts made from coated or synthetic material.</t>
  </si>
  <si>
    <t>Men's or boys' overcoats, car coats, capes, cloaks, anoraks, incl. ski jackets, windcheaters, wind-jackets and similar articles (excl. knitted or crocheted, suits, ensembles, jackets, blazers and trousers) (HS code(s): 6201); Headgear. Clothing accessories. Fastening of clothing (ICS code(s): 61.040)</t>
  </si>
  <si>
    <t>6201 - Men's or boys' overcoats, car coats, capes, cloaks, anoraks, incl. ski jackets, windcheaters, wind-jackets and similar articles (excl. knitted or crocheted, suits, ensembles, jackets, blazers and trousers)</t>
  </si>
  <si>
    <r>
      <rPr>
        <sz val="11"/>
        <rFont val="Calibri"/>
      </rPr>
      <t>https://members.wto.org/crnattachments/2025/TBT/KEN/25_00599_00_e.pdf</t>
    </r>
  </si>
  <si>
    <t>REGLAMENTO TÉCNICO QUE REGULA LA COMERCIALIZACIÓN DE PRODUCTOS COSMÉTICOS, DE HIGIENE PERSONAL Y DEL HOGAR (Technical regulation governing the marketing of cosmetic, personal care and household care products); (40 pages, in Spanish)</t>
  </si>
  <si>
    <t>The notified Technical Regulation covers the following: Purpose; Scope of application; Legal framework, Definitions, General provisions, Labelling, Accepted references for the manufacture of cosmetics, personal care and household care products, Mandatory sanitary notification for cosmetics, personal care and household care products, Obligations of the applicant with respect to the Mandatory Sanitary Notification for cosmetics, personal care and household care products.</t>
  </si>
  <si>
    <t>Cosmetics. Toiletries (ICS code: 71.100.70)</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</si>
  <si>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</si>
  <si>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https://members.wto.org/crnattachments/2025/TBT/DOM/25_00624_00_s.pdf
https://members.wto.org/crnattachments/2025/TBT/DOM/25_00624_01_s.pdf</t>
    </r>
  </si>
  <si>
    <t>Draft of Egyptian standard ES 4982 “Rolling bearings — Cast and pressed housings for insert bearings — Boundary dimensions and tolerances" </t>
  </si>
  <si>
    <t>This draft of Egyptian standard specifies boundary dimensions and tolerances for cast and pressed housings for insert bearings for which boundary dimensions are given in ISO 9628. It applies to plummer block housings, flanged housings and take-up housings.Worth mentioning is that this draft standard adopts the technical content of ISO 3228:2013 (confirmed in 2019).</t>
  </si>
  <si>
    <t>Rolling bearings (ICS code(s): 21.100.20)</t>
  </si>
  <si>
    <t>21.100.20 - Rolling bearings</t>
  </si>
  <si>
    <t> Draft of Egyptian standard ES 4983 “Rolling bearings — Needle roller bearings with drawn cup and without inner ring — Boundary dimensions, geometrical product specifications (GPS) and tolerance values"</t>
  </si>
  <si>
    <t>This draft of Egyptian standard specifies the boundary dimensions and preferred dimensions to be used for drawn cup needle roller bearings without inner ring as well as the minimum chamfer dimension limits. This document also specifies the closed end thickness dimensions for bearings with one closed end.In addition, this document specifies dimensional tolerances for the needle roller complement bore diameter and tolerances for the drawn cup width.Worth mentioning is that this draft standard adopts the technical content of  ISO 3245:2023</t>
  </si>
  <si>
    <t>Draft of Egyptian standard ES 4912-3 “Plain bearings — Thin-walled half bearings with or without flange — Part 3: Determination of the peripheral length"</t>
  </si>
  <si>
    <t>This draft of Egyptian standard specifies according to ISO 12301, the checking of the peripheral length of thin-walled half bearings with or without flange, and describes the necessary checking methods and measuring equipment. Worth mentioning is that this draft standard adopts the technical content of ISO 3548-3:2023.</t>
  </si>
  <si>
    <t>Plain bearings (ICS code(s): 21.100.10)</t>
  </si>
  <si>
    <t>21.100.10 - Plain bearings</t>
  </si>
  <si>
    <t>DEAS 921: 2024, Green tea — Specification</t>
  </si>
  <si>
    <t>This Draft East African Standard specifies requirements, sampling and test methods for green tea of Camellia sinensis (Linneaus) O. Kuntze._x000D_
This standard is not applicable to green tea subject to further processing such as decaffeination or further roasting._x000D_
This standard does not apply to flavoured or scented green tea.</t>
  </si>
  <si>
    <t>Beverages (ICS code(s): 67.160)</t>
  </si>
  <si>
    <t>090220 - Green tea in immediate packings of &gt; 3 kg; 090210 - Green tea in immediate packings of &lt;= 3 kg</t>
  </si>
  <si>
    <t>67.160 - Beverages</t>
  </si>
  <si>
    <t>National security requirements (TBT); Prevention of deceptive practices and consumer protection (TBT); Protection of human health or safety (TBT); Protection of the environment (TBT); Quality requirements (TBT); Harmonization (TBT); Cost saving and productivity enhancement (TBT)</t>
  </si>
  <si>
    <r>
      <rPr>
        <sz val="11"/>
        <rFont val="Calibri"/>
      </rPr>
      <t>https://members.wto.org/crnattachments/2025/TBT/RWA/25_00134_00_e.pdf</t>
    </r>
  </si>
  <si>
    <t>DEAS 28: 2024, Black tea — Specification</t>
  </si>
  <si>
    <t xml:space="preserve">This Draft East African Standard specifies requirements, sampling and test methods for black tea of Camellia sinensis (Linneaus) O. Kuntze._x000D_
This standard also applies to blended black tea._x000D_
This standard does not apply to scented or decaffeinated black tea._x000D_
</t>
  </si>
  <si>
    <t>090240 - Black fermented tea and partly fermented tea, whether or not flavoured, in immediate packings of &gt; 3 kg; 090230 - Black fermented tea and partly fermented tea, whether or not flavoured, in immediate packings of &lt;= 3 kg</t>
  </si>
  <si>
    <r>
      <rPr>
        <sz val="11"/>
        <rFont val="Calibri"/>
      </rPr>
      <t>https://members.wto.org/crnattachments/2025/TBT/RWA/25_00103_00_e.pdf</t>
    </r>
  </si>
  <si>
    <t>China</t>
  </si>
  <si>
    <t>Administrative Provisions of the People's Republic of China on Registration of Overseas Manufacturers of Imported Food (Draft for comment)</t>
  </si>
  <si>
    <t>In order to implement the relevant provisions of Article 96 of the Food Safety Law of the People's Republic of China, adapt to China's further expansion of opening-up and the rapid growth of imported food trade, safeguard the safety of imported food and promote trade facilitation, the existing Administrative Provisions of the People's Republic of China on Registration of Overseas Manufacturers of Imported Food (GACC Decree 248) will be optimized and improved._x000D_
The main amendments include: 1.Based on the recognition of equivalence of the exporting countries (regions)’ food safety inspection systems, GACC will approve the officially recommended registration manufacturers lists in bulk as well as optimize and simplify the registration procedures; _x000D_
2.Following the principle of risk management, GACC will add the Food Manufacturers List that Requires A Recommendation Letter from the Competent Authority and adjust it dynamically, while improving the registration classification and categorization management; _x000D_
3.GACC will optimize the pre-registration assessment and review, the verification of registration_x000D_
information at border posts, the post-registration review, and problems sorting after finding them; _x000D_
4.Following the principle of being prudent and pragmatic, GACC will optimize the expression _x000D_
of some provisions such as suspension, modification, and extension etc., to enhance the flexibility and operability of the provisions;_x000D_
5. An exemption clause will be included, which allows overseas food manufacturers of food delivered by mail or courier, food samples, or food for display, etc. to be exempted from registration.</t>
  </si>
  <si>
    <t>food (HS code(s): 02; 03; 04; 07; 08; 09; 10; 11; 12; 15; 16; 17; 18; 19; 20; 21; 22); (ICS code(s): 67)</t>
  </si>
  <si>
    <t>02 - MEAT AND EDIBLE MEAT OFFAL; 20 - PREPARATIONS OF VEGETABLES, FRUIT, NUTS OR OTHER PARTS OF PLANTS; 19 - PREPARATIONS OF CEREALS, FLOUR, STARCH OR MILK; PASTRYCOOKS' PRODUCTS; 18 - COCOA AND COCOA PREPARATIONS; 17 - SUGARS AND SUGAR CONFECTIONERY; 16 - PREPARATIONS OF MEAT, OF FISH, OF CRUSTACEANS, MOLLUSCS OR OTHER AQUATIC INVERTEBRATES, OR OF INSECTS; 15 - ANIMAL, VEGETABLE OR MICROBIAL FATS AND OILS AND THEIR CLEAVAGE PRODUCTS; PREPARED EDIBLE FATS; ANIMAL OR VEGETABLE WAXES; 21 - MISCELLANEOUS EDIBLE PREPARATIONS; 12 - OIL SEEDS AND OLEAGINOUS FRUITS; MISCELLANEOUS GRAINS, SEEDS AND FRUIT; INDUSTRIAL OR MEDICINAL PLANTS; STRAW AND FODDER; 10 - CEREALS; 09 - COFFEE, TEA, MATÉ AND SPICES; 08 - EDIBLE FRUIT AND NUTS; PEEL OF CITRUS FRUIT OR MELONS; 07 - EDIBLE VEGETABLES AND CERTAIN ROOTS AND TUBERS; 04 - DAIRY PRODUCE; BIRDS' EGGS; NATURAL HONEY; EDIBLE PRODUCTS OF ANIMAL ORIGIN, NOT ELSEWHERE SPECIFIED OR INCLUDED; 03 - FISH AND CRUSTACEANS, MOLLUSCS AND OTHER AQUATIC INVERTEBRATES; 11 - PRODUCTS OF THE MILLING INDUSTRY; MALT; STARCHES; INULIN; WHEAT GLUTEN; 22 - BEVERAGES, SPIRITS AND VINEGAR</t>
  </si>
  <si>
    <r>
      <rPr>
        <sz val="11"/>
        <rFont val="Calibri"/>
      </rPr>
      <t>https://members.wto.org/crnattachments/2025/TBT/CHN/25_00498_00_x.pdf
https://members.wto.org/crnattachments/2025/TBT/CHN/25_00498_01_x.pdf</t>
    </r>
  </si>
  <si>
    <t>Draft of Egyptian standard ES 4996 “Rolling bearings — Tapered roller bearings — Designation system" </t>
  </si>
  <si>
    <t>This draft of Egyptian standard establishes a system for the designation of metric size tapered roller bearings produced in accordance with ISO 355.The system covers designations for single-row bearings, double-row bearings, and bearings with flanged outer rings. ISO 10317:2008 also establishes designations for separate inner subunits (inner ring, tapered rollers and cage) and outer rings of such bearings. ISO 10317:2008 does not apply to bearings or inner subunits or outer rings which in any respect deviate from ISO 355.Worth mentioning is that this draft standard adopts the technical content of ISO 10317:2008/Amd 1:2013 (confirmed in 2023)</t>
  </si>
  <si>
    <t>Draft of Egyptian standard ES 4981 “Rolling bearings — Needle rollers — Boundary dimensions, geometrical product specifications (GPS) and tolerance values "</t>
  </si>
  <si>
    <t>This draft of Egyptian standard specifies dimensional and geometrical characteristics, nominal boundary dimensions and tolerance values for finished steel needle rollers used as rolling elements.Worth mentioning is that this Draft standard adopts the technical content of ISO 3096:2018 (confirmed in 2024).</t>
  </si>
  <si>
    <t>Draft of Egyptian standard ES 4979 “Rolling bearings — Radial needle roller and cage assemblies — Boundary dimensions, geometrical product specifications (GPS) and tolerance values" </t>
  </si>
  <si>
    <t>This draft of Egyptian standard specifies the boundary dimensions for radial needle roller and cage assemblies.In addition, this document gives the tolerances for the cage width and method of functional gauging of bore diameter of needle roller complement.Informative values for the tolerances of shaft raceway, housing raceway and raceway widths are given in Annex A. Functional gauging of radial needle roller and cage assembly is given in Annex B.Worth mentioning is that this draft standard adopts the technical content of ISO 3030:2022</t>
  </si>
  <si>
    <t>DEAS 922: 2024, Flavoured black tea — Specification</t>
  </si>
  <si>
    <t>This Draft East African Standard specifies requirements, sampling and test methods for flavoured black tea.</t>
  </si>
  <si>
    <r>
      <rPr>
        <sz val="11"/>
        <rFont val="Calibri"/>
      </rPr>
      <t>https://members.wto.org/crnattachments/2025/TBT/RWA/25_00140_00_e.pdf</t>
    </r>
  </si>
  <si>
    <t>Draft of Egyptian standard ES 4862  “Rolling bearings - Tapered roller bearings - Boundary dimensions and series designations" </t>
  </si>
  <si>
    <t>This draft of Egyptian standard specifies bearing and subunit boundary dimensions for complete single-row and double-row tapered roller bearings. It also specifies the flange dimensions of flanged outer rings for a selection of these bearings. A series designation for each bearing is also specified.Worth mentioning is that this draft standard adopts the technical content of ISO 355:2019.</t>
  </si>
  <si>
    <t>Draft of Egyptian standard ES 4984-1 “Rolling bearings — Balls — Part 1: Steel balls" </t>
  </si>
  <si>
    <t>This draft of Egyptian standard specifies requirement for finished steel balls for rolling bearings.Worth mentioning is that this draft standard adopts the technical content of ISO 3290-1:2014 (confirmed in 2020)</t>
  </si>
  <si>
    <t>Draft of Egyptian standard ES 4976 “Rolling bearings — Needle roller bearings with machined rings — Boundary dimensions, geometrical product specifications (GPS) and tolerance values "</t>
  </si>
  <si>
    <t>This draft of Egyptian standard specifies the boundary dimensions and normal class tolerance values for needle roller bearings with machined rings.Worth mentioning is that this draft standard adopts the technical content of ISO 1206:2023</t>
  </si>
  <si>
    <t>Draft of Egyptian standard ES 3190-1 for “ Plain bearings - Wrapped bushes - Part 1: Dimensions”</t>
  </si>
  <si>
    <t>This draft of Egyptian standard specifies the dimensions and designations of cylindrical and flanged wrapped bushes made of mono and multi-layer bearing material for plain bearing applications.worth mentioning is that this draft standard adopts the technical content of ISO 3547-1:2018</t>
  </si>
  <si>
    <t> Draft of Egyptian standard ES 6373-2 “ Plain bearings — Metallic multilayer plain bearings — Part 2: Destructive testing of bond for bearing metal layer thicknesses greater than or equal to 2 mm" </t>
  </si>
  <si>
    <t>This draft of Egyptian standard document specifies a tensile test method for determination of the bond strength between the bearing metal and the backing. The test can be applied to multilayer plain bearings with bearing metals based on lead, tin, copper or aluminium. For tested layer thicknesses ≥ 2 mm, a raw lining thickness of a minimum additional 1 mm is necessary.The backings are from steel, cast steel or copper alloys. The bond strength test does not apply to bearings with cast iron backing.The test applies to all thrust bearings and to journal bearings with an inner diameter of backing ≥ 90 mm.The test can be used for comparative investigations into the influence on the bond strength of various processes and types of material. In addition, the test is suitable for production control and for process qualification of bearing production.For non-destructive ultrasonic testing of the bond between bearing metal and backing for bearing metal layer thicknesses ≥ 2 mm, see ISO 4386-1.Worth mentioning is that this draft standard adopts the technical content of ISO 4386-2:2019 (confirmed in 2024)</t>
  </si>
  <si>
    <t>Draft of Egyptian standard ES 4997 “Rolling bearings — Single-row cylindrical roller bearings — Chamfer dimensions for loose rib and non-rib sides " </t>
  </si>
  <si>
    <t>This draft of Egyptian standard specifies the minimum chamfer dimensions for loose rib and non-rib sides of single-row cylindrical roller bearings of diameter series 0, 2, 3, and 4 (except dimension series 24) as specified in ISO 15. Indication is given for those minimum chamfer dimensions that are identical to those in ISO 15.Worth mentioning is that this Draft standard adopts the technical content of    ISO 12043:2007 ( confirmed in 2023).</t>
  </si>
  <si>
    <t>Draft of Egyptian standard ES 3217 “Plain bearings — Ring type thrust washers made from strip — Dimensions and tolerance " </t>
  </si>
  <si>
    <t>This draft of  Egyptian standard specifies a range of ring type thrust washers for general purpose use with wrapped bushes as specified in ISO 3547 (all parts).It applies to thrust washers having inside diameters from 6 to 80 mm.Worth mentioning is that this draft standard adopts the technical content of ISO 6525:2018.</t>
  </si>
  <si>
    <t>Draft of Egyptian standard ES 4984-2 “Rolling bearings — Balls — Part 2: Ceramic balls"</t>
  </si>
  <si>
    <t>This draft of Egyptian standard specifies requirements for finished silicon nitride balls for rolling bearings.Worth mentioning is that this draft standard adopts the technical content of ISO 3290-2:2014 (confirmed in 2020).</t>
  </si>
  <si>
    <t>Draft of Egyptian standard ES 3421-1 “Rolling bearings — Accessories — Part 1: Dimensions for adapter sleeve assemblies and withdrawal sleeves" </t>
  </si>
  <si>
    <t>This draft of Egyptian standard specifies:Boundary dimensions of adapter sleeves with taper 1:12 and withdrawal sleeves with tapers 1:12 and 1:30 for rolling bearings of a number of dimension series as specified in ISO 15.The outside diameter of suitable locknuts.Distance from bearing small bore face to outer face of locknut.Distance from bearing small bore face to outer face of bolt head.Overall length of withdrawal sleeve and bearing ring.Worth mentioning is that this draft standard adopts the technical content of ISO 2982-1:2013</t>
  </si>
  <si>
    <t>Draft of Egyptian standard ES 4889 “Rolling bearings — Single-row angular contact ball bearings — Chamfer dimensions for outer ring non-thrust side" </t>
  </si>
  <si>
    <t>This draft of Egyptian standard specifies chamfer dimensions for outer ring, non-thrust side of single-row angular contact ball bearings, where the dimensions differ from those specified in ISO 15. It is applicable to bearings in the diameter series 9, 0, and 2 for contact angles, up to and including 30°, and in the diameter series 2 and 3 for contact angles over 30°. Worth mentioning is that this draft standard adopts the technical content of ISO 12044:2014 (confirmed in 2022).</t>
  </si>
  <si>
    <t>Draft of Egyptian standard ES 4912-2 “Plain bearings — Thin-walled half bearings with or without flange — Part 2: Measurement of wall thickness and flange thickness" </t>
  </si>
  <si>
    <t>This draft of Egyptian standard specifies in accordance with ISO 12301 the checking of the wall-thickness of thin-walled half bearings with or without flange and describes the necessary checking methods and measuring equipment.It applies to a maximum bearing diameter of 150 mm. It can be applied to a bigger diameter, provided that there is an agreement between the supplier and the user.Worth mentioning is that this draft standard adopts the technical content of ISO 3548-2:2020</t>
  </si>
  <si>
    <t>Draft of Egyptian standard ES 4986-2 “Rolling bearings — Internal clearance — Part 2: Axial internal clearance for four-point-contact ball bearings" </t>
  </si>
  <si>
    <t>This Draft of Egyptian standard specifies values of axial internal clearance for four-point-contact ball bearings with contact angle of 35°.Worth mentioning is that this draft standard adopts the technical content of ISO 5753-2:2010 (confirmed in 2020).</t>
  </si>
  <si>
    <t>Draft of Egyptian standard ES 3190-4 “Plain bearings – Wrapped bushes – Part 4: Materials" </t>
  </si>
  <si>
    <t>This draft of Egyptian standard gives specifications for solid and multi-layer bearing materials, such as those used for wrapped bushes in accordance with the other parts of ISO 3547.Worth mentioning is that this draft standard adopts the technical content of ISO 3547-4:2017.</t>
  </si>
  <si>
    <t> Draft of Egyptian standard ES 3290 for “Plain bearings – Sintered bushes – Dimensions and tolerances" </t>
  </si>
  <si>
    <t>This draft of Egyptian standard specifies the dimensions and tolerances applicable to sintered bearings for the following ranges of inside diameters:Cylindrical bearings: 1 mm to 60 mm;Flanged bearings: 1 mm to 60 mm;Spherical bearings: 1 mm to 20 mm.Worth mentioning is that this draft standard adopts the technical content of  ISO 2795:2020</t>
  </si>
  <si>
    <t>Draft of Egyptian standard ES 4994 “Rolling bearings — Insert bearings and eccentric locking collars — Geometrical product specifications (GPS) and tolerance values " </t>
  </si>
  <si>
    <t>This draft of Egyptian standard specifies the dimensional and geometrical characteristics, boundary dimensions and tolerances of insert bearings and eccentric locking collars and the radial internal clearances of insert bearings.Worth mentioning is that this draft standard adopts the technical content of ISO 9628:2019 </t>
  </si>
  <si>
    <t> Draft of Egyptian standard ES 4961 “Rolling bearings - Chamfer dimensions - Maximum values" </t>
  </si>
  <si>
    <t>This draft of Egyptian standard specifies the maximum chamfer dimensions of metric series rolling bearings, for which boundary dimensions, including chamfer minimum dimensions, are given in other International Standards. Gives also requirements for the maximum dimensions of the corresponding shaft and housing filet radii. Does not apply to chamfers, for which dimensions are not specified, or for which other dimensions are specified in other International Standards.Worth mentioning is that this draft standard adopts the technical content of  ISO 582:1995 (confirmed 2022)</t>
  </si>
  <si>
    <t>National Standard of the P.R.C., The minimum allowable values of the energy, water consumption and grades for dishwashers</t>
  </si>
  <si>
    <t>This document specifies the energy efficiency limit values, water efficiency limit values, energy efficiency grades, water efficiency grades, and test methods for energy efficiency  water efficiency  of electric dishwashers for household and similar use._x000D_
This document applies to  electric dishwashers for household and similar use operationg with cold and/or hot water.</t>
  </si>
  <si>
    <t>Water closets (HS code(s): 842211); (ICS code(s): 27.010)</t>
  </si>
  <si>
    <t>842211 - Dishwashing machines of the household type</t>
  </si>
  <si>
    <t>27.010 - Energy and heat transfer engineering in general</t>
  </si>
  <si>
    <r>
      <rPr>
        <sz val="11"/>
        <rFont val="Calibri"/>
      </rPr>
      <t>https://members.wto.org/crnattachments/2025/TBT/CHN/25_00496_00_x.pdf</t>
    </r>
  </si>
  <si>
    <t>National Standard of the P.R.C., Safety technique specification for pressure cooker</t>
  </si>
  <si>
    <t>This document specifies terms and definitions of pressure cooker, stipulates the specifications and requirements of pressure cooker, describes the relevant test methods, and provides the product classification for technical requirements._x000D_
This document applies to pressure cooker which nominal working pressure greater than 4kPa and less than 150kPa.</t>
  </si>
  <si>
    <t>Aluminum pressure cooker, stainless steel pressure cooker, commercial pressure cooker, electric pressure cooker (HS code(s): 732393; 761510); (ICS code(s): 97.040.60)</t>
  </si>
  <si>
    <t>732393 - 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 761510 - Table, kitchen or other household articles and parts thereof, and pot scourers and scouring or polishing pads, gloves and the like, of aluminium (excl. cans, boxes and similar containers of heading 7612, articles of the nature of a work implement, spoons, ladles, forks and other articles of heading 8211 to 8215, ornamental articles, fittings and sanitary ware)</t>
  </si>
  <si>
    <t>97.040.60 - Cookware, cutlery and flatware</t>
  </si>
  <si>
    <r>
      <rPr>
        <sz val="11"/>
        <rFont val="Calibri"/>
      </rPr>
      <t>https://members.wto.org/crnattachments/2025/TBT/CHN/25_00497_00_x.pdf</t>
    </r>
  </si>
  <si>
    <t>Draft of Egyptian standard ES 4995 “Rolling bearings — Sleeve type linear ball bearings — Boundary dimensions and tolerances" </t>
  </si>
  <si>
    <t>This draft of Egyptian standard specifies the boundary dimensions, tolerances and definitions for sleeve type linear motion ball bearings.Worth mentioning is that this draft standard adopts the technical content of ISO 10285:2007/Amd.1:2012 (confirmed in 2023)</t>
  </si>
  <si>
    <t>Draft of Egyptian standard ES 4912-1 “Plain bearings — Thin-walled half bearings with or without flange — Part 1: Tolerances, design features and methods of test " </t>
  </si>
  <si>
    <t>This draft of Egyptian standard specifies tolerances, design features and test methods for thin-walled half bearings with integral flange up to an outside diameter of Do = 250 mm and without flange up to an outside diameter of Do = 500 mm. Due to the variety of design, it is, however, not possible to standardize the dimensions of the half bearings.Half bearings according to this document are predominantly used in reciprocating machinery and consist of a steel backing and one or more bearing metal layers on the inside.In reciprocating machinery, flanged half bearings can be used in connection with half bearings without flange.Alternatively, to serve as a flanged half bearing, it is possible to use a half bearing without flange together with two separate half thrust washers according to ISO 6526, or a half bearing with assembled flanges. Worth mentioning is that this draft standard adopts the technical content of ISO 3548-1:2022 , ISO 3548-1:2022/Amd 1:2024</t>
  </si>
  <si>
    <t>Draft of Egyptian standard ES 4863 “Rolling bearings — Radial bearings with locating snap ring — Dimensions, geometrical product specifications (GPS) and tolerance values" </t>
  </si>
  <si>
    <t>This draft of Egyptian standard specifies the snap ring groove dimensions and tolerance values, chamfer dimensions on the snap ring groove side of the outer ring, and the snap ring dimensions and tolerance values for radial bearings in the dimension series 18 and 19 and the diameter series 0, 2, 3, and 4 (except dimension series 00, 82, and 83), as specified in ISO 15.Worth mentioning is that this draft standard adopts the technical content of ISO 464:2015 (confirmed in 2021) </t>
  </si>
  <si>
    <t>Draft of Egyptian standard ES 1497 for " Rolling bearings — Static load ratings" </t>
  </si>
  <si>
    <t>This draft of Egyptian standard specifies methods of calculating the basic static load rating and the static equivalent load for rolling bearings within the size ranges shown in the relevant ISO standards, manufactured from contemporary, commonly used, high quality, hardened bearing steel in accordance with good manufacturing practice and basically of conventional design as regards the shape of the rolling contact surfacesWorth mentioning is that this draft standard adopts the technical content of ISO 76:2006 (confirmed in 2020) , ISO 76:2006/Amd 1:2017</t>
  </si>
  <si>
    <t> Draft of Egyptian standard ES 3190-2 for " Plain bearings - Wrapped bushes - Part 2: Test data for outside and inside diameters" </t>
  </si>
  <si>
    <t>This draft of Egyptian standard specifies the test data for outside and inside diameters of wrapped bushes made of mono and multi-layer bearing material for plain bearing applications. It also specifies test designations.Worth mentioning is that this draft standard adopts the technical content of ISO 3547-2:2023</t>
  </si>
  <si>
    <t>Draft of Egyptian standard ES 536 for “ Rolling bearings - thrust bearings -boundary dimensions, general plan”</t>
  </si>
  <si>
    <t>This draft of Egyptian standard specifies preferred boundary dimensions for single-direction and double-direction thrust bearings with flat back faces.In addition, it gives the minimum bore diameters of housing washers and maximum outside diameters of shaft washers of bearings in dimension series 11, 12, 13, 14, 22, 23 and 24.Worth mentioning is that this Draft standard adopts the technical content of ISO 104 : 2015 (confirmed in 2020)</t>
  </si>
  <si>
    <t>Draft of Egyptian standard ES 3190-3 for " Plain bearings – Wrapped bushes - Part 3: Lubrication holes, grooves and indentations" </t>
  </si>
  <si>
    <t>This draft of Egyptian standard specifies dimensions of lubrication holes, grooves and bore indentations on wrapped bushes made of mono and multi-layer bearing material for plain bearing applications.Worth mentioning is that this draft standard adopts the technical content of ISO 3547-3:2017</t>
  </si>
  <si>
    <t>Draft of Egyptian standard ES 535 for “ Rolling bearings — Radial bearings — Boundary dimensions, general plan”</t>
  </si>
  <si>
    <t>This draft of Egyptian standard specifies preferred boundary dimensions for radial bearings of the diameter series 7, 8, 9, 0, 1, 2, 3 and 4.Worth mentioning is that this draft standard adopts the technical content of ISO 15:2017(confirmed in 2022)</t>
  </si>
  <si>
    <t>Draft of Egyptian standard ES 6469 “Plain bearings — Tin casting alloys for multilayer plain bearings" </t>
  </si>
  <si>
    <t>This draft of Egyptian standard specifies requirements for bearing metals based on tin casting alloys for multilayer plain bearings. The chemical composition and material properties refer to the original unprocessed material and are measured on representative samples. Testing results on final bearings can differ due to the influence of bearing production. Therefore, it is not intended that these results be compared with data given in ISO 4381:2011.Worth mentioning is that this draft standard adopts the technical content of ISO 4381:2011 (confirmed in 2018)</t>
  </si>
  <si>
    <t>Plain bearings (ICS code(s): 21.100.10); Lead, zinc, tin and their alloys (ICS code(s): 77.120.60)</t>
  </si>
  <si>
    <t>21.100.10 - Plain bearings; 77.120.60 - Lead, zinc, tin and their alloys</t>
  </si>
  <si>
    <t>Draft of Egyptian standard ES 3421-2 for “Rolling Bearings – Accessories - Part 2: Dimensions for locknuts and locking devices"</t>
  </si>
  <si>
    <t>This draft of Egyptian standard specifies:Dimensions of locknuts.Runout tolerance of locknut clamp face with respect to pitch diameter of screw thread.Dimensions of lock washers with straight inner tab for use with 4-slot locknuts.Dimensions of locking clip assemblies for use with 8-slot locknuts.Worth mentioning is that this draft standard adopts the technical content of ISO 2982-2:2013</t>
  </si>
  <si>
    <t>Viet Nam</t>
  </si>
  <si>
    <t>National technical regulation on providing, installation fire protection equipment for construction and building</t>
  </si>
  <si>
    <t>This draft National technical regulation stipulates the provision and installation of fire protection equipment for construction sites, houses, works, technical infrastructure for fire prevention and suppression in urban areas, industrial parks, industrial clusters, export processing zones, high-tech zones, tourism areas, concentrated information technology zones, research and education areas, sports areas, cultural areas, medical complexes. _x000D_
This draft national technical regulation applies to organizations and individuals involved in the provision and installation of fire prevention and suppression equipment in Vietnam.</t>
  </si>
  <si>
    <t>Fire protection equipment and systems.</t>
  </si>
  <si>
    <t>13.220 - Protection against fire</t>
  </si>
  <si>
    <r>
      <rPr>
        <sz val="11"/>
        <rFont val="Calibri"/>
      </rPr>
      <t>https://members.wto.org/crnattachments/2025/TBT/VNM/25_00493_00_x.pdf</t>
    </r>
  </si>
  <si>
    <t>Draft of Egyptian standard ES 6373-3 “Plain bearings — Metallic multilayer plain bearings — Part 3: Non-destructive penetrant testing" </t>
  </si>
  <si>
    <t>This draft of Egyptian standard specifies a non‑destructive penetrant testing for determining bond defects and discontinuities in the sliding surface of the bearing.The penetration method is used to detecta) bond defects in the transitional area between the bearing backing/bearing material on the end faces and joint faces of multilayer plain bearings which cannot be detected by the ultrasonic testing method specified in ISO 4386‑1, andb) discontinuities in the sliding surface of the bearing.The penetration method is applicable, in principle, to finished multilayer plain bearings.The bond test is usually carried out on cast multilayer plain bearings, with a backing consisting of steel, cast steel or cast bronze. It can also be used as a non-production method to aid detection of manufacturing process defects with other bearing material types. Bearing backings which cannot be tin-plated, or only with difficulty, such as perlitic cast iron, rust-resistant steel and cast aluminium, cannot be tested since no bond is possible between the bearing material and bearing backing.Worth mentioning is that this draft standard adopts the technical content of ISO 4386-3:2018</t>
  </si>
  <si>
    <t>Draft of Egyptian standard ES 4986-1 “Rolling bearings — Internal clearance — Part 1: Radial internal clearance for radial bearings" </t>
  </si>
  <si>
    <t>This draft of Egyptian standard specifies values of radial internal clearance for:Radial contact groove ball bearings, except those for insert bearingsDouble-row self-aligning ball bearingsCylindrical roller bearingsNeedle roller bearings, except drawn cup needle roller bearingsToroidal roller bearingsDouble-row self-aligning roller bearings.It gives clearance values for all six types of bearing with cylindrical bore and also for double-row self-aligning ball bearings, cylindrical roller bearings, toroidal roller bearings and double-row self-aligning roller bearings with tapered bore.Worth mentioning is that this draft standard adopts the technical content of ISO 5753-1:2009 (confirmed in 2021)</t>
  </si>
  <si>
    <t>Draft of Egyptian standard ES 4991 “Rolling bearings — Needle roller bearing track rollers — Boundary dimensions, geometrical product specifications (GPS) and tolerance values"</t>
  </si>
  <si>
    <t>This draft of Egyptian standard specifies dimensional characteristics, nominal boundary dimensions and tolerance values for needle roller bearing track rollers, yoke and stud types.Worth mentioning is that this draft standard adopts the technical content of ISO 7063:2018 (confirmed in 2024).</t>
  </si>
  <si>
    <t>DUS 2245:2024, Safety of foodstuffs — Requirements, Second Edition</t>
  </si>
  <si>
    <t>This Draft Uganda Standard specifies general food safety requirements for food intended for human consumption or further processing in particular, where there is no specific product standard. It provides the basic requirements to be met for a food to be passed as safe.</t>
  </si>
  <si>
    <t>Food preparations, n.e.s. (HS code(s): 210690); Food products in general (ICS code(s): 67.040)</t>
  </si>
  <si>
    <t>210690 - Food preparations, n.e.s.</t>
  </si>
  <si>
    <r>
      <rPr>
        <sz val="11"/>
        <rFont val="Calibri"/>
      </rPr>
      <t>https://members.wto.org/crnattachments/2025/TBT/UGA/25_00494_00_e.pdf</t>
    </r>
  </si>
  <si>
    <t>Partial amendment of the Ordinance for Enforcement of the Radio Act etc.</t>
  </si>
  <si>
    <t>Technical requirements, etc. related to radio equipment of radio stations will be established to make RedCap(Reducing Capability) /eRedCap(enhanced RedCap) available in Japan for FDD(Frequency Division Duplex)-NR(New Radio) and TDD(Time Division Duplex)-NR, and BWA for NR.</t>
  </si>
  <si>
    <t>FDD (Frequency Division Duplex)-NR(New Radio) and TDD (Time Division Duplex)-NR mobile communication system and, Broadband Wireless Access system(BWA) </t>
  </si>
  <si>
    <t>33.060.20 - Receiving and transmitting equipment</t>
  </si>
  <si>
    <r>
      <rPr>
        <sz val="11"/>
        <rFont val="Calibri"/>
      </rPr>
      <t>https://members.wto.org/crnattachments/2025/TBT/JPN/25_00445_00_e.pdf</t>
    </r>
  </si>
  <si>
    <t>DEAS 26: 2024, Canned corned beef — Specification, Second Edition.Note: This Draft East African Standard was also notified under SPS committee</t>
  </si>
  <si>
    <t>This  Draft  East  African  Standard  specifies  requirements,  methods  of  sampling  and  test  for  canned  corned beef products intended for human consumption.</t>
  </si>
  <si>
    <t>Meat of bovine animals, salted, in brine, dried or smoked (HS code(s): 021020); Meat and meat products (ICS code(s): 67.120.10), Canned corned beef.</t>
  </si>
  <si>
    <t>021020 - Meat of bovine animals, salted, in brine, dried or smoked</t>
  </si>
  <si>
    <t>67.120.10 - Meat and meat products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</si>
  <si>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</si>
  <si>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https://members.wto.org/crnattachments/2025/TBT/TZA/25_00416_00_e.pdf</t>
    </r>
  </si>
  <si>
    <t>DEAS 953: 2024, Dressed poultry — SpecificationNote: This Draft East African Standard was also notified under SPS committee</t>
  </si>
  <si>
    <t>This Draft East African Standard specifies requirements, methods of sampling and test for dressed poultry. It applies to birds domesticated for human consumption.</t>
  </si>
  <si>
    <t xml:space="preserve">Prepared or preserved meat or meat offal of ducks, geese and guinea fowl of the species domesticus (excl. sausages and similar products, finely homogenised preparations put up for retail sale as infant food or for dietetic purposes, in containers of a net weight of </t>
  </si>
  <si>
    <t>160239 - 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t>
  </si>
  <si>
    <t>67.120.20 - Poultry and eggs</t>
  </si>
  <si>
    <r>
      <rPr>
        <sz val="11"/>
        <rFont val="Calibri"/>
      </rPr>
      <t>https://members.wto.org/crnattachments/2025/TBT/TZA/25_00411_00_e.pdf</t>
    </r>
  </si>
  <si>
    <t>Draft National technical regulation on safety of diving springboards equipment </t>
  </si>
  <si>
    <t>This draft technical regulation specifies the safety requirements and test methods for diving springboards equipment in the list of swimming pool equipment products domestically manufactured, imported and circulated in the market.This draft technical regulation applies to establishments that manufacture domestically, import and circulate diving springboards and relevant agencies, organizations and individuals.</t>
  </si>
  <si>
    <t>HS 9506.29.00</t>
  </si>
  <si>
    <t>950629 - Water-skis, surfboards and other water-sport equipment (other than sailboards)</t>
  </si>
  <si>
    <t>97.220.40 - Outdoor and water sports equipment</t>
  </si>
  <si>
    <r>
      <rPr>
        <sz val="11"/>
        <rFont val="Calibri"/>
      </rPr>
      <t>https://members.wto.org/crnattachments/2025/TBT/VNM/25_00447_00_x.pdf</t>
    </r>
  </si>
  <si>
    <t>DEAS 84-1: 2024, Meat grades and meat cuts — Specification — Part 1: Beef grades and  cuts, Third Edition.Note: This Draft East African Standard was also notified under SPS committee</t>
  </si>
  <si>
    <t>This Draft East African Standard specifies methods of grading and grades of beef including veal, quality and safety requirements, sampling and test method of carcasses thereof, intended for human consumption._x000D_
This standard also defines major portions of meat cuts from the carcasses for sale.</t>
  </si>
  <si>
    <t>Carcases or half-carcases of bovine animals, fresh or chilled (HS code(s): 020110); Fresh or chilled bovine meat, boneless (HS code(s): 020130); Meat and meat products (ICS code(s): 67.120.10), Beef grades and _x000D_
cuts. </t>
  </si>
  <si>
    <t>020130 - Fresh or chilled bovine meat, boneless; 020110 - Carcases or half-carcases of bovine animals, fresh or chilled</t>
  </si>
  <si>
    <r>
      <rPr>
        <sz val="11"/>
        <rFont val="Calibri"/>
      </rPr>
      <t>https://members.wto.org/crnattachments/2025/TBT/TZA/25_00421_00_e.pdf</t>
    </r>
  </si>
  <si>
    <t>Draft Order of the Ministry of Health of Ukraine “On Approval of Amendments to Certain Regulatory Acts of the Ministry of Health of Ukraine” </t>
  </si>
  <si>
    <t>The Draft Order proposes to approve amendments to:_x000D_
- the Procedure for the examination of registration materials for medicines submitted for state registration (re-registration), as well as the examination of materials on amendments to the registration certificate, approved by the Order of the Ministry of Health of Ukraine No. 426 of 26 August 2005 (as amended by the Order of the Ministry of Health of Ukraine No. 460 of 23 July 2015)_x000D_
- the Procedure for Prohibition (Temporary Prohibition) and Renewal of Circulation of Medicines in Ukraine, approved by the Order of the Ministry of Health of Ukraine No. 809 of 22 November 2011;_x000D_
- the Procedure for Termination of Registration Certificate for a Medicine, approved by the Order of the Ministry of Health of Ukraine No. 1801 of 08 August 2020.The provisions of the aforementioned Procedures will be aligned with Ukrtaine's legislation in the field of circulation of medicines and with each other in terms of introduction of updated requirements for the labelling of medicines, prohibition of the sale of medicines whose labelling does not meet the established requirements. At the same time, they will ensure the prevention of the unjustified withdrawal of medicines from circulation unrelated to their quality, and will ensure that the labelling of medicine packages contains reliable information about the medicine, its manufacturer, and/or the applicant, without any advertising elements._x000D_
This will improve the processes of registration, re-registration of medicines, or amending registration materials, temporary suspension of the registration certificate for a medicine in case of violation of the requirements for labelling of medicines, and justified withdrawal of medicines from circulation in case of non-compliance with labelling requirements, taking into account a balanced approach to determining violations in the labelling of medicines.</t>
  </si>
  <si>
    <r>
      <rPr>
        <sz val="11"/>
        <rFont val="Calibri"/>
      </rPr>
      <t>https://members.wto.org/crnattachments/2025/TBT/UKR/25_00429_00_x.pdf
https://members.wto.org/crnattachments/2025/TBT/UKR/25_00429_01_x.pdf</t>
    </r>
  </si>
  <si>
    <t>Amending the Winter Tire Regulations (available in English and French)</t>
  </si>
  <si>
    <t>Transport Canada is seeking public feedback on proposed amendments to the winter tire requirements through a public consultation. These items would require a complete regulatory process, therefore TC wants stakeholders to provide their feedback, comments and research data to justify moving forward with any of these proposals. The proposed changes include Updating the Definition of a Winter Tire, Removing the Snow Traction Testing Requirement for SRTT14’’, Incorporating an Ice Symbol Standard, Adopting the UN r.117 Tire Standard Alternative for Compliance and Parasitic Tread Block Chunking.  </t>
  </si>
  <si>
    <t>New pneumatic tyres, of rubber (HS code(s): 4011)</t>
  </si>
  <si>
    <t>4011 - New pneumatic tyres, of rubber</t>
  </si>
  <si>
    <t>83.160 - Tyres</t>
  </si>
  <si>
    <t>Dicyclohexyl phthalate (DCHP); Draft Risk Evaluation Under the 
Toxic Substances Control Act (TSCA); Notice of Availability and Request 
for Comment</t>
  </si>
  <si>
    <t>Notice of Availability and Request 
for Comment - The Environmental Protection Agency (EPA or Agency) is announcing the availability of and seeking public comment on a draft risk evaluation under the Toxic Substances Control Act (TSCA) for Dicyclohexyl phthalate (DCHP) (1,2-benzenedicarboxylic acid, 1,2- dicyclohexyl ester) (CASRN 84-61-7). The purpose of risk evaluations under TSCA is to determine whether a chemical substance presents an unreasonable risk of injury to health or the environment, without consideration of costs or other non-risk factors, including unreasonable risk to potentially exposed or susceptible subpopulations identified as relevant to the risk evaluation by EPA, under the conditions of use. EPA has used the best available science to prepare this draft risk evaluation and to preliminarily determine that DCHP poses unreasonable risk to human health.</t>
  </si>
  <si>
    <t>Dicyclohexyl phthalate (DCHP) (1,2-benzenedicarboxylic acid, 1,2-
dicyclohexyl ester) (CASRN 84-61-7); Environmental protection (ICS code(s): 13.020); Production in the chemical industry (ICS code(s): 71.020); Products of the chemical industry (ICS code(s): 71.100)</t>
  </si>
  <si>
    <t>Protection of human health or safety (TBT); Protection of the environment (TBT)</t>
  </si>
  <si>
    <r>
      <rPr>
        <sz val="11"/>
        <rFont val="Calibri"/>
      </rPr>
      <t>https://members.wto.org/crnattachments/2025/TBT/USA/25_00368_00_e.pdf</t>
    </r>
  </si>
  <si>
    <t>020110 - Carcases or half-carcases of bovine animals, fresh or chilled; 020130 - Fresh or chilled bovine meat, boneless</t>
  </si>
  <si>
    <t>Reglamento Técnico que establece requisitos y características esenciales para el etiquetado de eficiencia energética de productos o aparatos nuevos que para su funcionamiento requieran del uso de alguna fuente de energía o cuya utilización tenga una incidencia en su consumo (Technical Regulation establishing essential requirements and characteristics for the energy efficiency labelling of new products or appliances that require a power source for their operation or which consume energy for their use) (79 pages, in Spanish)</t>
  </si>
  <si>
    <t>The notified Resolution approves the Technical Regulation that establishes the essential requirements and characteristics for energy efficiency labelling to be met by all new appliances that require a power source for their operation or which consume energy for their use, for the purpose of their being marketed in the territory of the Argentine Republic. It restructures and updates the current regime in order to simplify the regulations, improve the information provided to consumers, establish a uniform scale for all energy efficiency labels, establish criteria to revise energy efficiency classes, and simplify and streamline the conformity assessment procedure. G/TBT/N/ARG/459 - 2 -   The notified Resolution has six annexes: Annex I: Essential requirements and characteristics for energy efficiency labelling Annex II: List of products covered Annex III: Conformity assessment Annex IV: Implementation Annex V: Information for the product database Annex VI: Repeals The notified Resolution will come into effect the day after its publication in the Official Journal. The Resolution establishes a deadline of 5 March 2026, as of which date manufacturers and importers must ensure that any equipment placed on the market has an energy efficiency label that is in accordance with the provisions of the Resolution. The Resolution also provides that the wholesale and retail marketing of products whose labels do not comply with the provisions of Annex I and the specific regulations approved in Article 9 of the Resolution must cease as of 5 March 2028.</t>
  </si>
  <si>
    <t>Household electrical products (refrigerators, freezers, electric washing machines, air conditioners, microwave ovens, electric storage water heaters, lamps, televisions, single- and three-phase induction motors, dishwashers, electric ovens, electric pumps)</t>
  </si>
  <si>
    <t>23.120 - Ventilators. Fans. Air-conditioners; 29.140 - Lamps and related equipment; 29.160.30 - Motors; 33.160.25 - Television receivers; 97.040.20 - Cooking ranges, working tables, ovens and similar appliances; 97.040.30 - Domestic refrigerating appliances; 97.040.40 - Dishwashers; 97.100 - Domestic, commercial and industrial heating appliances</t>
  </si>
  <si>
    <t>Consumer information, labelling (TBT); Prevention of deceptive practices and consumer protection (TBT); Protection of the environment (TBT); Quality requirements (TBT); Reducing trade barriers and facilitating trade (TBT)</t>
  </si>
  <si>
    <r>
      <rPr>
        <sz val="11"/>
        <rFont val="Calibri"/>
      </rPr>
      <t>https://members.wto.org/crnattachments/2025/TBT/ARG/25_00442_00_s.pdf
https://members.wto.org/crnattachments/2025/TBT/ARG/25_00442_01_s.pdf
https://members.wto.org/crnattachments/2025/TBT/ARG/25_00442_02_s.pdf
https://members.wto.org/crnattachments/2025/TBT/ARG/25_00442_03_s.pdf
https://members.wto.org/crnattachments/2025/TBT/ARG/25_00442_04_s.pdf
https://members.wto.org/crnattachments/2025/TBT/ARG/25_00442_05_s.pdf
https://members.wto.org/crnattachments/2025/TBT/ARG/25_00442_06_s.pdf
https://www.boletinoficial.gob.ar/detalleAviso/primera/317367/20241126</t>
    </r>
  </si>
  <si>
    <t>DEAS 1243: 2024, Meat soup stock— Specification, First EditionNote: This Draft East African Standard was also notified under SPS committee</t>
  </si>
  <si>
    <t>This draft East African standard prescribes the requirements, sampling and test methods for  food grade meat Soup stock derived from food animals intended for human consumption.</t>
  </si>
  <si>
    <t>Soups and broths and preparations therefor (HS code(s): 210410); Meat and meat products (ICS code(s): 67.120.10)</t>
  </si>
  <si>
    <t>210410 - Soups and broths and preparations therefor</t>
  </si>
  <si>
    <r>
      <rPr>
        <sz val="11"/>
        <rFont val="Calibri"/>
      </rPr>
      <t>https://members.wto.org/crnattachments/2025/TBT/TZA/25_00406_00_e.pdf</t>
    </r>
  </si>
  <si>
    <t>Draft Resolution of the Cabinet of Ministers of Ukraine “On Approval of Certain Acts of the Cabinet of Ministers of Ukraine on State Registration of Genetically Modified Organisms”</t>
  </si>
  <si>
    <t>The draft Resolution has been developed to implement the provisions of the Law of Ukraine "On State Regulation of Genetically Engineered Activities and State Control over Placing GMOs and Genetically Modified Products on the Market" and to align Ukrainian legislation with the European Union law.The draft Resolution proposes:1) to approve:_x000D_
the Procedure for state registration (re-registration) of genetically modified organisms;_x000D_
the Procedure for suspension of state registration of genetically modified organisms;_x000D_
the Procedure for consideration of objections to applications for state registration of genetically modified organisms;_x000D_
the Application form for state registration of genetically modified organisms;_x000D_
the Requirements for the application for state registration of genetically modified organisms and documents to be included in such application._x000D_
2) to repeal:_x000D_
the Resolution of the Cabinet of Ministers of Ukraine No. 808  “Some Issues of Approval (Testing) and Registration of Genetically Modified Organisms of Agricultural Plant Varieties" of July 23, 2009;_x000D_
the Resolution of the Cabinet of Ministers of Ukraine No. 919  “Issues of Ensuring the Implementation of Article 7 of the Law of Ukraine "On the State System of Biosafety in Creating, Testing, Transporting and Using Genetically-Modified Organisms" of October 12, 2010.The draft Resolution is also notified under the SPS Agreement.</t>
  </si>
  <si>
    <t>Genetically engineered activities, GMOs, genetically modified products</t>
  </si>
  <si>
    <t>Consumer information, labelling (TBT); Protection of human health or safety (TBT); Protection of the environment (TBT); Quality requirements (TBT)</t>
  </si>
  <si>
    <r>
      <rPr>
        <sz val="11"/>
        <rFont val="Calibri"/>
      </rPr>
      <t>https://members.wto.org/crnattachments/2025/TBT/UKR/25_00428_00_x.pdf
https://members.wto.org/crnattachments/2025/TBT/UKR/25_00428_01_x.pdf
https://members.wto.org/crnattachments/2025/TBT/UKR/25_00428_02_x.pdf
https://members.wto.org/crnattachments/2025/TBT/UKR/25_00428_03_x.pdf
https://members.wto.org/crnattachments/2025/TBT/UKR/25_00428_04_x.pdf
https://members.wto.org/crnattachments/2025/TBT/UKR/25_00428_05_x.pdf
https://members.wto.org/crnattachments/2025/TBT/UKR/25_00428_06_x.pdf</t>
    </r>
  </si>
  <si>
    <t>Updating the Canada Motor Vehicle Safety Standard requirements for the Standard Reference Test Tire (6 documents totalling 145 pages, available in English and French): Proposed TSD 105 (Changes can be found on page [18])Proposed TSD 121 (Changes can be found on pages [11-14], [16], [25] and [27])Proposed TSD 122 (Changes can be found on pages [8] and [19])Proposed TSD 126 (Changes can be found on page [7])Proposed TSD 135 (Changes can be found on pages [8], [19], [22-25] and [27])Proposed TSD 500 (Changes can be found on page [2]) </t>
  </si>
  <si>
    <t>Transport Canada is proposing to update six Technical Standards Documents (TSD) referenced in the Motor Vehicle Safety Regulations (MVSR) pertaining to braking and electronic stability control (ESC) standards that apply to various classes of prescribed vehicles. </t>
  </si>
  <si>
    <t>UAE Technical Regulation for Issuing Type Approval Certificates for Legal Measuring Instrument</t>
  </si>
  <si>
    <t>The  UAE Technical Regulation for Issuing Type Approval Certificates for Legal Measuring Instrument concerned with the Legal Measuring instruments subject to conformity assessment and type approval under the following categories: a. Legal Measuring instruments and devices of all categories that have established standards or technical regulations. b. Modifications made to the approved type, submitted for approval of the modifications.</t>
  </si>
  <si>
    <t>Legal Measuring Instrument</t>
  </si>
  <si>
    <t>17.020 - Metrology and measurement in general</t>
  </si>
  <si>
    <t>Prevention of deceptive practices and consumer protection (TBT); Quality requirements (TBT); Harmonization (TBT); Cost saving and productivity enhancement (TBT)</t>
  </si>
  <si>
    <r>
      <rPr>
        <sz val="11"/>
        <rFont val="Calibri"/>
      </rPr>
      <t>https://members.wto.org/crnattachments/2025/TBT/ARE/25_00446_00_e.pdf
https://members.wto.org/crnattachments/2025/TBT/ARE/25_00446_00_x.pdf</t>
    </r>
  </si>
  <si>
    <t>DEAS 1241: 2024, Puree foods— Specification</t>
  </si>
  <si>
    <t xml:space="preserve">This Draft East African Standard specifies the requirements, sampling and test methods for puree foods intended for human consumption._x000D_
This standard excludes fruit puree covered in EAS 946.2 Normative references_x000D_
The following documents are referred to in the text in such a way that some or all of their content constitutes requirements of this document. For dated references, only the edition cited applies. For undated references,_x000D_
the latest edition of the referenced document (including any amendments) applies._x000D_
AOAC 999.11, Lead, Cadmium, Copper, Iron, and zinc in foods. Atomic absorption spectrophotometry after dry ashing_x000D_
EAS 38, Labelling of pre-packaged foods — General requirements_x000D_
ISO 5985, Animal feeding stuffs — Determination of ash insoluble in hydrochloric acid_x000D_
</t>
  </si>
  <si>
    <r>
      <rPr>
        <sz val="11"/>
        <rFont val="Calibri"/>
      </rPr>
      <t>https://members.wto.org/crnattachments/2025/TBT/RWA/25_00227_00_e.pdf</t>
    </r>
  </si>
  <si>
    <t>DEAS 1237-2: 2024, Follow-up formula for older infants and products for young children — Specification — Part 2: Products for young children with added nutrients</t>
  </si>
  <si>
    <t>This Draft East African Standard specifies requirements, sampling and test methods for products for young children with added nutrients in liquid or powdered form intended for young children.</t>
  </si>
  <si>
    <r>
      <rPr>
        <sz val="11"/>
        <rFont val="Calibri"/>
      </rPr>
      <t>https://members.wto.org/crnattachments/2025/TBT/RWA/25_00207_00_e.pdf</t>
    </r>
  </si>
  <si>
    <t>DEAS 1237-1: 2024, Follow-up formula for older infants and products for young children —Specification — Part 1: Follow-up formula for older infants</t>
  </si>
  <si>
    <t xml:space="preserve">This Draft East African Standard specifies requirements, sampling and test methods for follow up formula in liquid or powdered form intended for older infants._x000D_
</t>
  </si>
  <si>
    <r>
      <rPr>
        <sz val="11"/>
        <rFont val="Calibri"/>
      </rPr>
      <t>https://members.wto.org/crnattachments/2025/TBT/RWA/25_00202_00_e.pdf</t>
    </r>
  </si>
  <si>
    <t>DEAS 1235: 2024, Iron bio fortified dry beans — Specification</t>
  </si>
  <si>
    <t xml:space="preserve">This Draft East African Standard specifies the requirements, sampling and test methods for iron bio-fortified dry beans (Phaseolus vulgaris L.) intended for human consumption._x000D_
</t>
  </si>
  <si>
    <r>
      <rPr>
        <sz val="11"/>
        <rFont val="Calibri"/>
      </rPr>
      <t>https://members.wto.org/crnattachments/2025/TBT/RWA/25_00192_00_e.pdf</t>
    </r>
  </si>
  <si>
    <t>DEAS 1238: 2024, Use of probiotics —Guidelines</t>
  </si>
  <si>
    <t xml:space="preserve">This Draft East African standard provides guidelines on safety, quality and efficacy of probiotics and probiotics used in food products and probiotic supplements including, their production, characterization criteria, labelling._x000D_
</t>
  </si>
  <si>
    <r>
      <rPr>
        <sz val="11"/>
        <rFont val="Calibri"/>
      </rPr>
      <t>https://members.wto.org/crnattachments/2025/TBT/RWA/25_00217_00_e.pdf</t>
    </r>
  </si>
  <si>
    <t> Proposed amendments to the “Enforcement Rule of the In Vitro Diagnostic Medical Devices Act”</t>
  </si>
  <si>
    <t>The Ministry of Food and Drug Safety (MFDS) intends to amend the "Enforcement Rule of the In Vitro Diagnostic Medical Devices Act" to include the following:_x000D_
A. Establishment of a legal basis for exemption from redundant submission of qualification proof documents for “in vitro diagnostic medical device quality managers” _x000D_
B. Class I in vitro diagnostic medical devices are subject only to notification_x000D_
C. The “Period After Opening (PAO)” is indicated on the container or outer package of the “IVD strip for glucose self-test”_x000D_
D. Establishment of fees for newly developed in vitro diagnostic medical device approval </t>
  </si>
  <si>
    <t>In Vitro Diagnostic Medical Device</t>
  </si>
  <si>
    <t>11.100.10 - In vitro diagnostic test systems</t>
  </si>
  <si>
    <r>
      <rPr>
        <sz val="11"/>
        <rFont val="Calibri"/>
      </rPr>
      <t>https://members.wto.org/crnattachments/2025/TBT/KOR/25_00277_00_x.pdf</t>
    </r>
  </si>
  <si>
    <t>Brazil</t>
  </si>
  <si>
    <t>Draft resolution 1305, 27 December 2024</t>
  </si>
  <si>
    <t>This Draft Resolution proposes updating the list of substances that personal hygiene products, cosmetics and perfumes must not contain except under the conditions and with the restrictions established.</t>
  </si>
  <si>
    <t>Health care technology (ICS code(s): 11)</t>
  </si>
  <si>
    <t>71.100.70 - Cosmetics. Toiletries; 11 - Health care technology</t>
  </si>
  <si>
    <r>
      <rPr>
        <sz val="11"/>
        <rFont val="Calibri"/>
      </rPr>
      <t>https://members.wto.org/crnattachments/2025/TBT/BRA/25_00283_00_x.pdf</t>
    </r>
  </si>
  <si>
    <t>DEAS 295: 2024, Bleach for domestic, professional and industrial uses-specification, Third Edition</t>
  </si>
  <si>
    <t>This East African Draft Standard specifies requirements, sampling and test methods for chlorine bleach and liquid oxygen-based solution intended for domestic, professional and Industrial uses.</t>
  </si>
  <si>
    <t>Organic surface-active agents (excl. soap); surface-active preparations, washing preparations, incl. auxiliary washing preparations, and cleaning preparations, whether or not containing soap (excl. those of heading 3401) (HS code(s): 3402); Surface active agents (ICS code(s): 71.100.40)</t>
  </si>
  <si>
    <t>3402 - Organic surface-active agents (excl. soap); surface-active preparations, washing preparations, incl. auxiliary washing preparations, and cleaning preparations, whether or not containing soap (excl. those of heading 3401)</t>
  </si>
  <si>
    <t>71.100.40 - Surface active agents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</si>
  <si>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</si>
  <si>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https://members.wto.org/crnattachments/2025/TBT/TZA/25_00266_00_e.pdf</t>
    </r>
  </si>
  <si>
    <t>Draft Commission Regulation repealing Commission Regulation (EC) No 547/2011 of 8 June 2011 implementing Regulation (EC) No 1107/2009 of the European Parliament and of the Council as regards labelling requirements for plant protection products</t>
  </si>
  <si>
    <t>This draft Commission Regulation amends the labelling requirements for plant protection products as provided by Article 65(1) and 65(3) of Regulation (EC) No 1107/2009.</t>
  </si>
  <si>
    <t>Plant protection products</t>
  </si>
  <si>
    <t>65.100 - Pesticides and other agrochemicals</t>
  </si>
  <si>
    <t>Protection of human health or safety (TBT); Protection of animal or plant life or health (TBT); Protection of the environment (TBT)</t>
  </si>
  <si>
    <r>
      <rPr>
        <sz val="11"/>
        <rFont val="Calibri"/>
      </rPr>
      <t>https://members.wto.org/crnattachments/2025/TBT/EEC/25_00286_00_e.pdf
https://members.wto.org/crnattachments/2025/TBT/EEC/25_00286_01_e.pdf</t>
    </r>
  </si>
  <si>
    <t>DEAS 1236: 2024, Fortified milled rice— Specification</t>
  </si>
  <si>
    <t xml:space="preserve">This Draft East African Standard specifies requirements, sampling and test methods for fortified milled rice of the varieties grown from rice grains, (Oryza spp.) intended for human consumption._x000D_
This standard applies to both milled and brown rice._x000D_
</t>
  </si>
  <si>
    <r>
      <rPr>
        <sz val="11"/>
        <rFont val="Calibri"/>
      </rPr>
      <t>https://members.wto.org/crnattachments/2025/TBT/RWA/25_00197_00_e.pdf</t>
    </r>
  </si>
  <si>
    <t>DEAS 1240: 2024, Ready-to-eat porridge— Specification</t>
  </si>
  <si>
    <t xml:space="preserve">1.1 This Draft East African Standard specifies the requirements, sampling and test methods for ready-to-eat porridge intended for human consumption. This also includes ready to drink and instant flours for porridges._x000D_
1.2 This standard cover both fermented and non-fermented ready to eat porridge_x000D_
1.3 This standard does not cover composite flours and complimentary feeding meant for ages 6 months to 36 months_x000D_
</t>
  </si>
  <si>
    <r>
      <rPr>
        <sz val="11"/>
        <rFont val="Calibri"/>
      </rPr>
      <t>https://members.wto.org/crnattachments/2025/TBT/RWA/25_00222_00_e.pdf</t>
    </r>
  </si>
  <si>
    <t>Preliminary Lists Identifying Manufacturers Subject to Fee 
Obligations for Five Chemical Substances Undergoing EPA-Initiated Risk 
Evaluations Under the Toxic Substances Control Act (TSCA); Notice of 
Availability and Request for Comment</t>
  </si>
  <si>
    <t>Determination; request for comments - The Environmental Protection Agency (EPA or Agency) is 
announcing the availability of and soliciting comment on the 
preliminary lists of manufacturers (including importers) of five 
chemical substances that have been designated as High-Priority 
Substances for risk evaluation under the Toxic Substances Control Act &gt;TSCA) and for which fees will be charged. As required by TSCA, EPA 
established fees to defray a portion of the costs associated with 
administering certain provisions of TSCA. The comment period provides 
an opportunity for the public to provide comments, self-identify, or 
correct errors on the preliminary lists. In addition, manufacturers 
(including importers) are required to self-identify as a manufacturer 
(or importer) of one or more the five identified High-Priority 
Substances irrespective of whether they are included on the preliminary 
lists, and may use this period to do so. Where appropriate, entities 
may also avoid or reduce fee obligations by making certain 
certifications consistent with the TSCA Fees Rule. EPA expects to 
publish final lists of manufacturers (including importers) subject to 
fees no later than concurrently with the publication of the final scope 
documents for risk evaluations of these five High-Priority Substances. 
Manufacturers (including importers) identified on the final lists will 
be subject to the applicable fees.</t>
  </si>
  <si>
    <t>Acetaldehyde (CASRN 75-07-0); Acrylonitrile (CASRN 107-13-1); Benzenamine (CASRN 62-53-3); Vinyl chloride (CASRN 75-01-4); and 4,4'-Methylene bis(2-chloroaniline) (CASRN 101-14-4); Environmental protection (ICS code(s): 13.020); Production in the chemical industry (ICS code(s): 71.020); Products of the chemical industry (ICS code(s): 71.100)</t>
  </si>
  <si>
    <r>
      <rPr>
        <sz val="11"/>
        <rFont val="Calibri"/>
      </rPr>
      <t>https://members.wto.org/crnattachments/2025/TBT/USA/25_00350_00_e.pdf</t>
    </r>
  </si>
  <si>
    <t>Proposed establishment of the “Regulation on Standards for Excellent Management System Certification”</t>
  </si>
  <si>
    <t>The Ministry of Food and Drug Safety (MFDS) intends to establish the Regulation on Standards for Excellent Management System Certification including the following:_x000D_
1) Certification review committee_x000D_
2) Standards for certification of excellent management systems_x000D_
3) Submission for Excellent Management System Certification_x000D_
4) Review of excellent management system certification_x000D_
5) Evaluation of excellent management system certification_x000D_
6) Issuance of certificates for excellent management systems_x000D_
7) Filing an objection_x000D_
8) Validity period of excellent management system certification_x000D_
9) Re-review Deadline</t>
  </si>
  <si>
    <t>Medical equipment (ICS code(s): 11.040), Digital Medical Products</t>
  </si>
  <si>
    <r>
      <rPr>
        <sz val="11"/>
        <rFont val="Calibri"/>
      </rPr>
      <t>https://members.wto.org/crnattachments/2025/TBT/KOR/25_00262_00_x.pdf</t>
    </r>
  </si>
  <si>
    <t>Proposed amendments to the “Enforcement Rules of the Cleansing and Hygiene Products Control Act”</t>
  </si>
  <si>
    <t>The Korean Ministry of Food and Drug Safety is proposing to amend the “Enforcement Rules of the Cleansing and Hygiene Products Control Act” as follows : _x000D_
A. If imported hygiene products include inspection items that require an inspection period of more than 10 days, conditional priority custom clearance will be permitted._x000D_
B. Establishment of standard of the same imported hygiene products of the same company for tattoo inks and oral care products (toothbrushes, interdental brushes, dental floss, and tongue scrapers).</t>
  </si>
  <si>
    <t>Hygiene products</t>
  </si>
  <si>
    <t>97.170 - Body care equipment</t>
  </si>
  <si>
    <t>Reducing trade barriers and facilitating trade (TBT)</t>
  </si>
  <si>
    <r>
      <rPr>
        <sz val="11"/>
        <rFont val="Calibri"/>
      </rPr>
      <t>https://members.wto.org/crnattachments/2025/TBT/KOR/25_00358_00_x.pdf</t>
    </r>
  </si>
  <si>
    <t>Proposed establishment of the “Guidelines for Security Against Electronic Intrusion in Digital Medical Devices”</t>
  </si>
  <si>
    <t>The Ministry of Food and Drug Safety (MFDS) intends to establish the Guidelines for Security Against Electronic Intrusion in Digital Medical Devices  including the following:_x000D_
1) Security activities and documentation_x000D_
2) Physical security system_x000D_
3) Technical security system_x000D_
4) Risk management_x000D_
5) Vulnerability Monitoring and Response_x000D_
6) Re-review Deadline</t>
  </si>
  <si>
    <r>
      <rPr>
        <sz val="11"/>
        <rFont val="Calibri"/>
      </rPr>
      <t>https://members.wto.org/crnattachments/2025/TBT/KOR/25_00261_00_x.pdf</t>
    </r>
  </si>
  <si>
    <t>Uniform Compliance Date for Food Labeling Regulations</t>
  </si>
  <si>
    <t>Final action; announcement of a uniform compliance date - The Food and Drug Administration (FDA or we) is establishing 1 January 2028, as the uniform compliance date for food labeling 
regulations that are published on or after 1 January 2025, and on or 
before 31 December 2026. We periodically announce uniform compliance 
dates for new food labeling requirements to minimize the economic 
impact of labeling changes.</t>
  </si>
  <si>
    <t>Food labeling; Food products in general (ICS code(s): 67.040)</t>
  </si>
  <si>
    <r>
      <rPr>
        <sz val="11"/>
        <rFont val="Calibri"/>
      </rPr>
      <t>https://members.wto.org/crnattachments/2025/TBT/USA/25_00349_00_e.pdf</t>
    </r>
  </si>
  <si>
    <t>Proposed amendments to the “Labelling Standards for Hygiene Products”</t>
  </si>
  <si>
    <t>The Ministry of Food and Drug Safety (MFDS) intends to amend the “Labelling Standards for Hygiene Products”  as follows:_x000D_
1) Establishment of regulations to separately set minimum labelling  standards for each information display area and to indicate others in attached documents._x000D_
2) Added standards for exemption from labelling on outer packaging._x000D_
3) Establishment of labelling standards for oral care products and tattoo inks._x000D_
4) Clarification of conditions for consignment manufacturing</t>
  </si>
  <si>
    <r>
      <rPr>
        <sz val="11"/>
        <rFont val="Calibri"/>
      </rPr>
      <t>https://members.wto.org/crnattachments/2025/TBT/KOR/25_00264_00_x.pdf</t>
    </r>
  </si>
  <si>
    <t> Proposed amendments of the “Standards and Specifications for Hygiene Products” </t>
  </si>
  <si>
    <t>The Ministry of Food and Drug Safety (MFDS) intends to amend the “Standards and Specifications for Hygiene Products” as follows:_x000D_
A. The standards and specifications for “oral care products”_x000D_
- Establishment of standards, specifications and test methods for toothbrushes, interdental brushes, dental floss, and tongue scrapers_x000D_
B. The standards and specifications for “tattoo inks”_x000D_
- Establishment of standards, specifications and test methods for tattoo inks (similar to EU Resolution ResAP (2008) 1)_x000D_
C. The ingredients prohibited for use in tattoo inks are listed in Annex 6._x000D_
D. The pigments prohibited for use in tattoo inks are listed in Annex 7.</t>
  </si>
  <si>
    <t>Cleansing and Hygiene products</t>
  </si>
  <si>
    <r>
      <rPr>
        <sz val="11"/>
        <rFont val="Calibri"/>
      </rPr>
      <t>https://members.wto.org/crnattachments/2025/TBT/KOR/25_00276_00_x.pdf</t>
    </r>
  </si>
  <si>
    <t>DEAS 127: 2024, Household Laundry Detergent Powders — Specification, Fifth Edition</t>
  </si>
  <si>
    <t>This Draft East African Standard specifies the requirements, sampling and test methods for household laundry detergents powders (hand wash, machine wash or both etc)</t>
  </si>
  <si>
    <r>
      <rPr>
        <sz val="11"/>
        <rFont val="Calibri"/>
      </rPr>
      <t>https://members.wto.org/crnattachments/2025/TBT/TZA/25_00271_00_e.pdf</t>
    </r>
  </si>
  <si>
    <t>Implementing Statutory Addition of Certain Per- and 
Polyfluoroalkyl Substances (PFAS) to Toxics Release Inventory (TRI) 
Beginning With Reporting Year 2025&gt;</t>
  </si>
  <si>
    <t xml:space="preserve">Final Rule - The Environmental Protection Agency (EPA) is updating the list 
of chemicals subject to toxic chemical release reporting under the 
Emergency Planning and Community Right-to-Know Act (EPCRA) and the 
Pollution Prevention Act (PPA). Specifically, this action updates the 
regulations to identify nine per- and polyfluoroalkyl substances (PFAS) 
that must be reported pursuant to the National Defense Authorization 
Act for Fiscal Year 2020 (FY2020 NDAA) enacted on December 20, 2019. As 
this action is being taken to conform the regulations to a 
Congressional legislative mandate, notice and comment rulemaking is 
unnecessary._x000D_
</t>
  </si>
  <si>
    <t>Per- and Polyfluoroalkyl Substances;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</si>
  <si>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</si>
  <si>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r>
      <rPr>
        <sz val="11"/>
        <rFont val="Calibri"/>
      </rPr>
      <t>https://members.wto.org/crnattachments/2025/TBT/USA/25_00363_00_e.pdf</t>
    </r>
  </si>
  <si>
    <t>CDC 10 (3113)DTZS, Printing inks for use on food wrappers, packages and receptacles — Specification, First Edition.</t>
  </si>
  <si>
    <t>This Draft Tanzania Standard specifies requirements, sampling and test methods for printing inks for use on food wrappers, packages, and receptacles.</t>
  </si>
  <si>
    <t>- Printing ink: (HS code(s): 32151); Inks. Printing inks (ICS code(s): 87.080)</t>
  </si>
  <si>
    <t>32151 - - Printing ink:</t>
  </si>
  <si>
    <t>87.080 - Inks. Printing inks</t>
  </si>
  <si>
    <r>
      <rPr>
        <sz val="11"/>
        <rFont val="Calibri"/>
      </rPr>
      <t>https://members.wto.org/crnattachments/2025/TBT/TZA/25_00265_00_e.pdf</t>
    </r>
  </si>
  <si>
    <t>Proposed Amendment of the “Labelling Standards for Foods” </t>
  </si>
  <si>
    <t>The Ministry of Food and Drug Safety of Korea would like to revise the below statement from Foods Labeling Standards. The main points of the amendments are as follows:_x000D_
1) Allowing the use of stickers for Korean labeling on food products for export printed in foreign languages that cannot be exported_x000D_
2) Reflecting the amendments to “Enforcement Rule of the Act on Labeling and Advertising of Foods” and correcting the words._x000D_
3) Reorganization of regulations reflecting amendments to “Standards and Specifications of Food” and “Standards and Specifications of Food Additives”_x000D_
4) Providing the nutrition facts label of foods consisting of both processed food and natural product.</t>
  </si>
  <si>
    <r>
      <rPr>
        <sz val="11"/>
        <rFont val="Calibri"/>
      </rPr>
      <t>https://members.wto.org/crnattachments/2025/TBT/KOR/25_00255_00_x.pdf</t>
    </r>
  </si>
  <si>
    <t>DEAS 1239: 2024, Supplementary foods for the management of moderate acute malnutrition (MAM) for persons above 5 years — Specification</t>
  </si>
  <si>
    <t>1.1 This Draft East African Standard specifies requirements, sampling and test methods for supplementary foods intended for the management of moderate acute malnutrition (MAM) for persons above 5 years_x000D_
1.2 Products covered under this standard are used under the guidance of health professional_x000D_
1.3 This standard does not apply to supplementary foods intended for the management of Moderate Acute Malnutrition (MAM) in persons from the age of 6 months up to 59 months, processed cereal based foods, fortified processed cereal based foods, fortified milled maize (corn) products, vitamin, mineral food supplements and RUTF products.</t>
  </si>
  <si>
    <r>
      <rPr>
        <sz val="11"/>
        <rFont val="Calibri"/>
      </rPr>
      <t>https://members.wto.org/crnattachments/2025/TBT/RWA/25_00212_00_e.pdf</t>
    </r>
  </si>
  <si>
    <t>Draft Commission Implementing Regulation concerning the non-renewal of the approval of the active substance flufenacet, in accordance with Regulation (EC) No 1107/2009 of the European Parliament and of the Council, and amending Commission Implementing Regulation (EU) No 540/2011 and Commission Implementing Regulation (EU) 2015/408 </t>
  </si>
  <si>
    <t>This draft Commission Implementing Regulation provides that the approval of the active substance flufenacet is not renewed in accordance with Regulation (EC) No 1107/2009. EU Member States shall withdraw authorisations for plant protection products containing flufenacet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</si>
  <si>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Flufenacet (pesticide active substance)</t>
  </si>
  <si>
    <r>
      <rPr>
        <sz val="11"/>
        <rFont val="Calibri"/>
      </rPr>
      <t>https://members.wto.org/crnattachments/2025/TBT/EEC/25_00285_00_e.pdf</t>
    </r>
  </si>
  <si>
    <t>General Information on the Draft of the Restrictions on the Import of Detergents Containing Nonylphenol and Nonylphenol Polyethylene Glycol Ether</t>
  </si>
  <si>
    <t xml:space="preserve">The Ministry of Environment announced the draft of "General Information on the Draft of the Restrictions on the Import of Detergents Containing Nonylphenol and Nonylphenol Polyethylene Glycol Ether" on December 3, 2024.Nonylphenol (NP) and nonylphenol polyethylene glycol ether (NPEO) are toxic chemical substances listed in the announced "Guidelines on Regulated Toxic Chemical Substances and the Management of Their Handling." They are not easily decomposed and have bioconcentration properties. Alongside their detrimental effects on rivers and marine ecosystems, these chemicals can negatively impact human health after being ingested through the food chain.Highlights of the Announcement are as follows:_x000D_
1. Definitions of the Restrictions on the Import of Detergents Containing Nonylphenol and Nonylphenol Polyethylene Glycol Ether (Paragraph 1 of the draft announcement)_x000D_
2. The Restrictions on the Import of Detergents Containing Nonylphenol and Nonylphenol Polyethylene Glycol Ether will be implemented in two phases based on concentration. (Paragraph 2 of the draft announcement)_x000D_
3. Exceptions to the exclusion of applicable provisions. (Paragraph 3 of the draft announcement)_x000D_
</t>
  </si>
  <si>
    <t>Organic chemicals (HS code(s): 29); soap, organic surface-active agents, washing preparations, lubricating preparations, artificial waxes, prepared waxes, polishing or scouring preparations, candles and similar articles, modelling pastes, ‘dental waxes’ and dental preparations with a basis of plaster (HS code(s): 34); plastics and articles thereof (HS code(s): 39); Environment. Health protection. Safety (ICS code(s): 13); Manufacturing engineering (ICS code(s): 25); Chemical technology (ICS code(s): 71)</t>
  </si>
  <si>
    <t>29 - ORGANIC CHEMICALS; 34 - SOAP, ORGANIC SURFACE-ACTIVE AGENTS, WASHING PREPARATIONS, LUBRICATING PREPARATIONS, ARTIFICIAL WAXES, PREPARED WAXES, POLISHING OR SCOURING PREPARATIONS, CANDLES AND SIMILAR ARTICLES, MODELLING PASTES, ‘DENTAL WAXES’ AND DENTAL PREPARATIONS WITH A BASIS OF PLASTER; 39 - PLASTICS AND ARTICLES THEREOF</t>
  </si>
  <si>
    <t>13 - Environment. Health protection. Safety; 25 - Manufacturing engineering; 71 - Chemical technology</t>
  </si>
  <si>
    <r>
      <rPr>
        <sz val="11"/>
        <rFont val="Calibri"/>
      </rPr>
      <t>https://members.wto.org/crnattachments/2025/TBT/TPKM/25_00254_00_e.pdf
https://members.wto.org/crnattachments/2025/TBT/TPKM/25_00254_00_x.pdf</t>
    </r>
  </si>
  <si>
    <t>Proposed establishment of the “Standards of Digital Medical Devices Good Manufacturing Practices”</t>
  </si>
  <si>
    <t>The Ministry of Food and Drug Safety (MFDS) intends to establish the Standards of Digital Medical Devices Good Manufacturing Practices including the following:_x000D_
1) Definitions of terms used in the Regulations_x000D_
2) Targets for conformity assessment_x000D_
3) Types of conformity assessment_x000D_
4) Criteria for conformity assessment_x000D_
5) Methods of  conformity assessment_x000D_
6) Application for conformity assessment_x000D_
7) Procedures for conformity assessment_x000D_
8) Validity period of the certificate of conformity assessment_x000D_
9) Reissuance and return of the certificate of conformity assessment_x000D_
10) Indication of conformity assessment_x000D_
11) Responsibilities and reporting of agencies delegated with certification tasks</t>
  </si>
  <si>
    <r>
      <rPr>
        <sz val="11"/>
        <rFont val="Calibri"/>
      </rPr>
      <t>https://members.wto.org/crnattachments/2025/TBT/KOR/25_00259_00_x.pdf</t>
    </r>
  </si>
  <si>
    <t>Testing Methods for Detecting and Identifying Asbestos in Talc-Containing Cosmetic Products</t>
  </si>
  <si>
    <t xml:space="preserve">Proposed rule - The Food and Drug Administration (FDA, the Agency, or we) is 
proposing to require testing of talc-containing cosmetic products using 
standardized testing methods for detecting and identifying asbestos 
that may be present as a contaminant in talc. We are also proposing 
corresponding adulteration provisions. Asbestos is a potential 
contaminant in talc, which is used in certain cosmetic products, and is 
a known human carcinogen. This proposed rule, if finalized, will help 
protect users of talc-containing cosmetic products from harmful 
exposure to asbestos given the potential for contamination of these 
products.&gt;_x000D_
</t>
  </si>
  <si>
    <t>Cosmetic products containing talc; Quality (ICS code(s): 03.120); Test conditions and procedures in general (ICS code(s): 19.020); Cosmetics. Toiletries (ICS code(s): 71.100.70)</t>
  </si>
  <si>
    <t>03.120 - Quality; 19.020 - Test conditions and procedures in general; 71.100.70 - Cosmetics. Toiletries</t>
  </si>
  <si>
    <r>
      <rPr>
        <sz val="11"/>
        <rFont val="Calibri"/>
      </rPr>
      <t>https://members.wto.org/crnattachments/2025/TBT/USA/25_00351_00_e.pdf</t>
    </r>
  </si>
  <si>
    <t>Proposed establishment of the “Regulations on User Fees for the Approval of Digital Combination Medicinal Products”</t>
  </si>
  <si>
    <t>The Ministry of Food and Drug Safety (MFDS) intends to establish the Regulations on User Fees for the Approval of Digital Combination Medicinal Products including the following:_x000D_
1) Fees for approval applications for and notifications of digital combination medicinal products_x000D_
2) Refund of fees</t>
  </si>
  <si>
    <r>
      <rPr>
        <sz val="11"/>
        <rFont val="Calibri"/>
      </rPr>
      <t>https://members.wto.org/crnattachments/2025/TBT/KOR/25_00263_00_x.pdf</t>
    </r>
  </si>
  <si>
    <t>Proposed establishment of the “Regulations on the Approval, Certification, Notification, Review, and Evaluation of Digital Medical Products”</t>
  </si>
  <si>
    <t>The Ministry of Food and Drug Safety (MFDS) intends to establish the Regulations on the Approval, Certification, Notification, Review, and Evaluation of Digital Medical Products including the following:_x000D_
1) Definitions of terms used in the Regulations _x000D_
2) Establishment of criteria for approval, certification, notification, and review of digital medical products and product groups_x000D_
3) Establishment of standards for the required items in the applications for approval and certification, and notification forms for digital medical devices_x000D_
4) Establishment of criteria for review targets of digital medical devices_x000D_
5) Establishment of criteria for expedited review of digital medical devices_x000D_
6) Establishment of review criteria for digital medical devices_x000D_
7) Establishment of standards for supporting documents for digital medical devices_x000D_
8) Establishment of standards for utilizing real-world evaluation results_x000D_
9) Establishment of preferential standards based on excellent management system certification _x000D_
10) Establishment of procedures for product approval of digital combination medicinal products_x000D_
11) Establishment of performance evaluation standards for components of digital medical products_x000D_
12) Establishment of designation criteria for professional digital medical device software_x000D_
13) Establishment of detailed guidelines for providing information on digital medical device software _x000D_
14) Relationship with other notifications_x000D_
15) Consultation_x000D_
16) Verification of the reliability of supporting documents_x000D_
17) Request for and supplementation of documentation_x000D_
18) Video Conference</t>
  </si>
  <si>
    <r>
      <rPr>
        <sz val="11"/>
        <rFont val="Calibri"/>
      </rPr>
      <t>https://members.wto.org/crnattachments/2025/TBT/KOR/25_00257_00_x.pdf</t>
    </r>
  </si>
  <si>
    <t>AFDC 15 (2799) DTZS, Halwa – Specification, First Edition.Note: This Draft Tanzania Standard was also notified under SPS committee</t>
  </si>
  <si>
    <t>This Tanzania Standard specifies requirements, methods of sampling and test of halwa intended for human consumption. </t>
  </si>
  <si>
    <t>Sugar confectionery not containing cocoa, incl. white chocolate (excl. chewing gum) (HS code(s): 170490); Sugar and sugar products (ICS code(s): 67.180.10), Halwa.</t>
  </si>
  <si>
    <t>170490 - Sugar confectionery not containing cocoa, incl. white chocolate (excl. chewing gum)</t>
  </si>
  <si>
    <t>67.180.10 - Sugar and sugar products</t>
  </si>
  <si>
    <r>
      <rPr>
        <sz val="11"/>
        <rFont val="Calibri"/>
      </rPr>
      <t>https://members.wto.org/crnattachments/2025/TBT/TZA/25_00279_00_e.pdf</t>
    </r>
  </si>
  <si>
    <t>Proposed amendments to the “Regulation on medical device group and class by group”</t>
  </si>
  <si>
    <t>The Ministry of Food and Drug Safety (MFDS) intends to amend the “Regulation on medical device group and class by group” to include the following:_x000D_
1) Establishment of new items_x000D_
- Establishment of two new items for medical devices to categorize the formalize temporarily designated items._x000D_
2) Adjustment of the class of medical device_x000D_
- One item is adjusted considering international harmonization and equity with other medical devices._x000D_
3) Change in item name(including English name) and definition(including typo)_x000D_
- 13 item names or definitions are changed based on overhaul of terminology related to the disabled and the expansion of non-sterile products.</t>
  </si>
  <si>
    <t>Medical Devices, Biological evaluation of medical devices (ICS code(s): 11.100.20)</t>
  </si>
  <si>
    <t>11.100.20 - Biological evaluation of medical devices</t>
  </si>
  <si>
    <r>
      <rPr>
        <sz val="11"/>
        <rFont val="Calibri"/>
      </rPr>
      <t>https://members.wto.org/crnattachments/2025/TBT/KOR/25_00355_00_x.pdf</t>
    </r>
  </si>
  <si>
    <t>Draft amendment of "Technical standards for radio equipment for simple radio stations, space stations, earth stations, radio wave detection and other radio equipment"</t>
  </si>
  <si>
    <t>Specifies technical requirements for radio equipment of earth stations communicating with low-orbit satellites operating at altitudes between 1,100 km and 1,300 km in the 11 GHz to 14 GHz frequency bands.</t>
  </si>
  <si>
    <t>Radio equipment of earth station that communicates with low-orbit satellites</t>
  </si>
  <si>
    <t>33.060 - Radiocommunications</t>
  </si>
  <si>
    <r>
      <rPr>
        <sz val="11"/>
        <rFont val="Calibri"/>
      </rPr>
      <t>https://members.wto.org/crnattachments/2025/TBT/KOR/25_00354_00_x.pdf</t>
    </r>
  </si>
  <si>
    <t>Proposed Revision of the “Enforcement Rule of the Act on Labeling and Advertising of Foods”</t>
  </si>
  <si>
    <t>The Ministry of Food and Drug Safety, Korea aims to amend the following matters in the Enforcement Rules of the Act on Labeling and Advertising of Foods. The following is the proposed amendment._x000D_
- Among the mandatory labeling requirements for food products, information directly related to consumer and food safety(e.g., Use-by dates, allergens) will be improved to be more visible on the product. Other information (e.g., ingredient name, item report number) will be expanded to be provided electronically via barcodes or similar codes. This aims to enhance the readability of food labels while reducing unnecessary resource waste by mitigating the need for packaging changes.</t>
  </si>
  <si>
    <t>Foods</t>
  </si>
  <si>
    <t>Consumer information, labelling (TBT); Protection of human health or safety (TBT); Reducing trade barriers and facilitating trade (TBT)</t>
  </si>
  <si>
    <r>
      <rPr>
        <sz val="11"/>
        <rFont val="Calibri"/>
      </rPr>
      <t>https://members.wto.org/crnattachments/2025/TBT/KOR/25_00357_00_x.pdf</t>
    </r>
  </si>
  <si>
    <t>AFDC 15 (769) DTZS:2024, Pizza bread – Specification, First Edition.Note: This Tanzania Standard was also notified under SPS committee</t>
  </si>
  <si>
    <t>This Tanzania Standard specifies requirements, methods of sampling and test of pizza bread intended for making pizza. </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</si>
  <si>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Sugar and sugar products (ICS code(s): 67.180.10), Pizza bread.</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</si>
  <si>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</si>
  <si>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r>
      <rPr>
        <sz val="11"/>
        <rFont val="Calibri"/>
      </rPr>
      <t>https://members.wto.org/crnattachments/2025/TBT/TZA/25_00280_00_e.pdf</t>
    </r>
  </si>
  <si>
    <t>Draft resolution 1303, 23 December 2024</t>
  </si>
  <si>
    <t>This Draft Resolution contains provisions on health risk management and monitoring of company compliance applied to activities of granting or renewing the Certificate of Good Manufacturing Practices and the Certificate of Good Distribution and/or Storage Practices for establishments manufacturing active pharmaceutical ingredients (APIs), medicines, Cannabis products for medicinal purposes, biological products and medical devices within the scope of Anvisa.</t>
  </si>
  <si>
    <t>Medical equipment (ICS code(s): 11.040); Pharmaceutics (ICS code(s): 11.120)</t>
  </si>
  <si>
    <t>11.040 - Medical equipment; 11.120 - Pharmaceutics</t>
  </si>
  <si>
    <r>
      <rPr>
        <sz val="11"/>
        <rFont val="Calibri"/>
      </rPr>
      <t>https://members.wto.org/crnattachments/2025/TBT/BRA/25_00284_00_x.pdf</t>
    </r>
  </si>
  <si>
    <t>Proposed establishment of the “Regulations on the Approval of Clinical Trial protocols and Management of Conducting Clinical Trials for Digital Medical Devices”</t>
  </si>
  <si>
    <t>The Ministry of Food and Drug Safety (MFDS) intends to establish the Regulations on the Approval of Clinical Trial protocols and Management of Conducting Clinical Trials for Digital Medical Devices including the following:_x000D_
1) Definitions of terms used in the Regulations _x000D_
2) Requirements for submission materials for approval applications for clinical trial Protocols_x000D_
3) Requirements for submission materials for approval applications for conducting clinical trials outside of clinical trial institutions_x000D_
4) Approval for changes to clinical trial protocols_x000D_
5) Requirements for preparing clinical performance test protocols_x000D_
6) Conduct and management of clinical trials and related activities</t>
  </si>
  <si>
    <r>
      <rPr>
        <sz val="11"/>
        <rFont val="Calibri"/>
      </rPr>
      <t>https://members.wto.org/crnattachments/2025/TBT/KOR/25_00258_00_x.pdf</t>
    </r>
  </si>
  <si>
    <t>The Deposit and Return Scheme for Scotland (Amendment) Regulations 2025 The Deposit and Return Scheme for Scotland (Designation of Scheme Administrator) Order 2025 </t>
  </si>
  <si>
    <t>These Regulations will apply to all businesses that operate in Scotland.These Regulations will amend the existing Deposit and Return Scheme for Scotland Regulations 2020 which establish the Deposit Return Scheme (DRS) in Scotland. The DRS will require consumers to be charged a deposit up-front for drinks containers when they buy a drink in a container that is in the scope of the scheme - currently all single-use drinks containers from 150ml up to 3 litres in polyethylene terephthalate (PET) bottles, steel and aluminium cans. The deposit can then be redeemed when the empty container is returned to a return point. The deposit provides a financial incentive for consumers to return drinks containers for recycling.These Regulations introduce the following provisions into the DRS for Scotland·Requirement for any person who markets, offers for sale or sells drinks containers subject to DRS (known as “scheme articles”) that any such products are labelled with a scheme logo issued by the scheme administrator. If the scheme administrator has issued a scheme packaging logo or specified requirements for a scheme code, those must also be used on any scheme articles.·The DRS start date is moved to 1 October 2027.·The size of the containers within the scope of the scheme is set at between 150ml to 3 litres.·Containers within the scope of the scheme if they are made of steel, aluminium or PET plastic.These Regulations are complemented by the Order which will, following an administrative application process, designate the scheme administrator of the DRS in Scotland. The scheme administrator is required to ensure that a DRS logo is issued to producers so that producers can comply with their labelling obligations under the Regulations. The scheme administrator is also enabled to provide a DRS packaging logo and a DRS code for use by producers.These Regulations and the Order will ensure maximum interoperability between the Scottish DRS and those operating in England and Northern Ireland. </t>
  </si>
  <si>
    <t>7310211900 (cans for drinks)392330 (plastic drinks bottles)</t>
  </si>
  <si>
    <t>731021 - Cans of iron or steel, of a capacity of &lt; 50 l, which are to be closed by soldering or crimping (excl. containers for compressed or liquefied gas); 392330 - Carboys, bottles, flasks and similar articles for the conveyance or packaging of goods, of plastics</t>
  </si>
  <si>
    <t>13.030.50 - Recycling; 55.100 - Bottles. Pots. Jars; 55.120 - Cans. Tins. Tubes</t>
  </si>
  <si>
    <r>
      <rPr>
        <sz val="11"/>
        <rFont val="Calibri"/>
      </rPr>
      <t>https://members.wto.org/crnattachments/2025/TBT/GBR/25_00282_00_e.pdf
https://members.wto.org/crnattachments/2025/TBT/GBR/25_00282_01_e.pdf
https://members.wto.org/crnattachments/2025/TBT/GBR/25_00282_02_e.pdf</t>
    </r>
  </si>
  <si>
    <t>Jamaica</t>
  </si>
  <si>
    <t>Draft Jamaican Standard Specification for Protective helmets for road users</t>
  </si>
  <si>
    <t>This standard specification specifies requirements for protective helmets for riders, drivers and passengers of powered (electric or gasoline) two- and three-wheel vehicles and including participants in competitive events._x000D_
This standard does not apply to protective helmets for use in open motorized vehicles (boats, All Terrain Vehicles (ATV) non-motorized sports, automotive racing, karting, competitive skiing and equestrian activities).</t>
  </si>
  <si>
    <t>Protective helmets for road users : ICS 13.340.20</t>
  </si>
  <si>
    <t>650610 - Safety headgear, whether or not lined or trimmed</t>
  </si>
  <si>
    <t>13.340.20 - Head protective equipment</t>
  </si>
  <si>
    <r>
      <rPr>
        <sz val="11"/>
        <rFont val="Calibri"/>
      </rPr>
      <t>https://members.wto.org/crnattachments/2025/TBT/JAM/25_00278_00_e.pdf</t>
    </r>
  </si>
  <si>
    <t>Proposed establishment of the “Regulations on the Classification Categories of Digital Medical Products”</t>
  </si>
  <si>
    <t>The Ministry of Food and Drug Safety (MFDS) intends to establish the Regulations on the Classification Categories of Digital Medical Products including the following:_x000D_
1) Definitions of terms used in the Regulations _x000D_
2) The scope of digital medical devices_x000D_
3) Principles for the composition of digital medical devices_x000D_
4) Application and scope of digital technology_x000D_
5) Classification criteria for digital medical devices_x000D_
6) Grades of digital medical devices</t>
  </si>
  <si>
    <r>
      <rPr>
        <sz val="11"/>
        <rFont val="Calibri"/>
      </rPr>
      <t>https://members.wto.org/crnattachments/2025/TBT/KOR/25_00256_00_x.pdf</t>
    </r>
  </si>
  <si>
    <t>AFDC 15 (2541) DTZS, Ready-to-eat extruded snacks – Specification, First Edition. Note: This Draft Tanzania Standard was also notified under SPS committee</t>
  </si>
  <si>
    <t>This Tanzania Standard specifies requirements, methods of sampling and test of Ready-to-eat extruded snacks intended for human consumption. </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</si>
  <si>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 Sugar and sugar products (ICS code(s): 67.180.10), Ready-to-eat extruded snacks.  </t>
  </si>
  <si>
    <r>
      <rPr>
        <sz val="11"/>
        <rFont val="Calibri"/>
      </rPr>
      <t>https://members.wto.org/crnattachments/2025/TBT/TZA/25_00281_00_e.pdf</t>
    </r>
  </si>
  <si>
    <t>Jordan</t>
  </si>
  <si>
    <t>Hygiene affairs and food safety – Microbiological criteria for foodstuffs, Part 1: Milk and its products</t>
  </si>
  <si>
    <t>This draft of Jordanian standard is concerned with the microbiological criteria for milk and its products.</t>
  </si>
  <si>
    <t>Processes in the food industry (ICS code(s): 67.020); Milk and milk products (ICS code(s): 67.100)</t>
  </si>
  <si>
    <t>04 - DAIRY PRODUCE; BIRDS' EGGS; NATURAL HONEY; EDIBLE PRODUCTS OF ANIMAL ORIGIN, NOT ELSEWHERE SPECIFIED OR INCLUDED</t>
  </si>
  <si>
    <t>67.020 - Processes in the food industry; 67.100 - Milk and milk products</t>
  </si>
  <si>
    <r>
      <rPr>
        <sz val="11"/>
        <rFont val="Calibri"/>
      </rPr>
      <t>HTTPS://JSMO.GOV.JO/EBV4.0/ROOT_STORAGE/AR/EB_USEFULLLINKS/DJS_2013-1_2024.PDF</t>
    </r>
  </si>
  <si>
    <t>CDC 10 (3112) DTZS, Envelope — Specification, Third Edition</t>
  </si>
  <si>
    <t>This Draft Tanzania Standard specifies requirements, sampling and tests method for envelopes made of paper.lt does not cover the ways of closing them.</t>
  </si>
  <si>
    <t>Envelopes of paper or paperboard (excl. letter cards) (HS code(s): 481710); Sacks. Bags (ICS code(s): 55.080)</t>
  </si>
  <si>
    <t>481710 - Envelopes of paper or paperboard (excl. letter cards)</t>
  </si>
  <si>
    <t>55.080 - Sacks. Bags</t>
  </si>
  <si>
    <r>
      <rPr>
        <sz val="11"/>
        <rFont val="Calibri"/>
      </rPr>
      <t>https://members.wto.org/crnattachments/2025/TBT/TZA/25_00260_00_e.pdf</t>
    </r>
  </si>
  <si>
    <t>DEAS 495-2: 2024, Plugs, socket-outlets, adaptors and connection units — Part 2: Specification for switched and unswitched socket outlets</t>
  </si>
  <si>
    <t xml:space="preserve">This Draft East African Standard specifies requirements for 13 A switched and unswitched shuttered socket outlets for household, commercial and light industrial purposes, with particular reference to safety in normal use. The socket-outlets are suitable for the connection of portable appliances, sound-vision equipment, luminaires, etc. in a.c. circuits only, operating at voltages not exceeding 250 V r.m.s. at 50 Hz using plugs in accordance with EAS 495-1. Additional requirements are included for socket-outlets suitable for electric vehicle charging._x000D_
Requirements are specified for 13 A shuttered socket-outlets in single or multiple arrangements with or without associated controlling switches, for flush mounting in suitable boxes, e.g. complying with EAS 203, or for surface or panel mounting or for portable use. Fixed socket-outlets are intended for use with cables complying with IEC 60227 having copper conductors._x000D_
Socket-outlets incorporating fuse links, Circuit Breakers for Equipment (CBE), switches and indicator lamps are included within the scope of this part of EAS 495. Socket-outlets incorporating electronic components as detailed in Annex H are included within the scope of this part of EAS 495._x000D_
This standard does not apply to socket-outlets incorporating screwless terminals for the connection of external conductors of the following types:_x000D_
a) insulation-piercing connecting devices; portable_x000D_
b) twist-on connecting devices._x000D_
Socket-outlets complying with this standard are shuttered and therefore do not require the use of additional means to shield the current carrying contacts when no plug is present in the socket-outlet. Certain installations require the inclusion of intumescent and acoustic pads and this might have an effect on the conformance of the socket-outlet to the requirements of this standard. This might influence temperature rise and internal clearances. Verification of suitability of the socket-outlet needs to be obtained from the manufacturer._x000D_
NOTE 1 The titles of the publications referred to in this part of EAS 495 are listed on the inside back cover._x000D_
NOTE 2 In order to maintain safety and interchangeability with plugs and socket-outlets it is necessary that these products comply with the requirements of Clause 9, Clause 12 and Clause 13 of this part of EAS 495, however their body outline need not be limited at a distance of 6.36 mm from the plug engagement face._x000D_
NOTE 3 Requirements for electromagnetic compatibility are not given for the following reasons._x000D_
NOTE 4 A socket-outlet that does not incorporate electronic devices is mechanical by nature of construction. The product is therefore immune from electromagnetic interference._x000D_
“NOTE 5 Individually protected socket-outlets (IPS) are only intended to provide supplementary overcurrent protection downstream of the IPS. Individually protected socket-outlets are intended for use in circuits where fault protection is already assured upstream of the socket-outlet.NOTE 6 Individually protected socket-outlets (IPS) are rated at 13 A. The maximum load current is restricted by thefitted fuse/CBE for its particular application._x000D_
NOTE 7 Recommendations for products incorporating EAS 495-2 socket-outlets are given in Annex I._x000D_
A switched or unswitched socket-outlet does not emit intolerable electromagnetic interference since significant electromagnetic disturbances are only generated during insertion and withdrawal which are not continuous._x000D_
A switched or unswitched socket-outlet is mechanical by nature of construction. The product is therefore immune from electromagnetic interference._x000D_
This standard applies to all socket outlets in East African Region_x000D_
</t>
  </si>
  <si>
    <t>Plugs, socket-outlets, couplers (ICS code(s): 29.120.30)</t>
  </si>
  <si>
    <t>29.120.30 - Plugs, socket-outlets, couplers</t>
  </si>
  <si>
    <r>
      <rPr>
        <sz val="11"/>
        <rFont val="Calibri"/>
      </rPr>
      <t>https://members.wto.org/crnattachments/2025/TBT/RWA/25_00115_00_e.pdf</t>
    </r>
  </si>
  <si>
    <t>Draft National technical regulation on safety for equipment used at sports climbing training and competition establishments </t>
  </si>
  <si>
    <t>This Technical Regulation specifies safety requirements and test methods for mobile climbing ropes domestically manufactured, imported and circulated in the market.This technical regulation applies to establishments producing domestically, importing and circulating mobile climbing ropes and relevant agencies, organizations and individuals.</t>
  </si>
  <si>
    <t>HS 9506.91.00</t>
  </si>
  <si>
    <t>950691 - Articles and equipment for general physical exercise, gymnastics or athletics</t>
  </si>
  <si>
    <t>59.080.50 - Ropes; 97.220.40 - Outdoor and water sports equipment</t>
  </si>
  <si>
    <r>
      <rPr>
        <sz val="11"/>
        <rFont val="Calibri"/>
      </rPr>
      <t>https://members.wto.org/crnattachments/2025/TBT/VNM/25_00095_00_x.pdf</t>
    </r>
  </si>
  <si>
    <t>DEAS 495-1: 2024, Plugs, socket-outlets, adaptors and connection units — Part 1: Specification for rewirable and non-rewirable fused plugs</t>
  </si>
  <si>
    <t>This part of this Draft East African Standard specifies requirements for fused plugs with a current rating of 13 A rating for rewirable and a maximum of 13 A for non-rewirable fused plugs having insulating sleeves on line and neutral pins, for household, commercial and light industrial purposes, with particular reference to safety in normal use. The plugs are suitable for the connection of portable appliances; sound-vision equipment, luminaries, etc in ac circuits only, operating at voltages not exceeding 250 V r.m.s. at 50 Hz. Additional requirements are included for plugs suitable for electric vehicle charging._x000D_
Requirements are specified for plugs incorporating a fuse link complying with EAS 496. The plugs may be rewirable or non-rewirable complete with flexible cord. Two categories of plugs are specified covering normal and rough use. Rewirable plugs are intended for use with flexible cords complying with IEC 60227 or IEC 60245 having conductor cross-sectional areas from 0.5 mm2 to 1.5 mm2 inclusive._x000D_
NOTE 1 See 19.1._x000D_
Non-rewirable plugs are intended for use with flexible cords having conductor cross-sectional areas not exceeding 1.5 mm2_x000D_
NOTE 2 See 19.4._x000D_
This standard also applies to non-rewirable 13 A plugs which have the brass earth pin replaced with a similarly dimensioned protrusion made of insulating material designated as an insulated shutter opening device (ISOD) designed to operate the shutter mechanism of a socket-outlet conforming to EAS 495-2._x000D_
Plugs incorporating switches and indicator lamps are included within the scope of this part of EAS 495. Plugs incorporating electronic components detailed in Annex G are included within the scope of this part of EAS 495._x000D_
NOTE 3 The titles of the publications referred to in this part of EAS 495 are listed on the inside back cover._x000D_
NOTE 4 In order to maintain safety and interchangeability with plugs and socket-outlets it is necessary that these products_x000D_
comply with the requirements of Clause 9.12 and Clause 13 of this part of EAS 495, however their body outline need not be limited at a distance of 6.35 mm from the plug engagement face._x000D_
A plug is mechanical by nature of construction. The product is therefore immune from electromagnetic interference. Plugs incorporating switches and indicator lamps are included within the scope of this part of EAS 495._x000D_
Plugs incorporating electronic components detailed in Annex G are included within the scope of this part of EAS 495.”_x000D_
This Draft standard applies to all plugs in East African Region</t>
  </si>
  <si>
    <r>
      <rPr>
        <sz val="11"/>
        <rFont val="Calibri"/>
      </rPr>
      <t>https://members.wto.org/crnattachments/2025/TBT/RWA/25_00109_00_e.pdf</t>
    </r>
  </si>
  <si>
    <t>DEAS 1233: 2024, Herbal and fruit infusions — Specification</t>
  </si>
  <si>
    <t xml:space="preserve">This Draft East African Standard specifies the requirements, sampling and test methods for herbal and fruit infusions intended for human consumption._x000D_
Any use for medicinal purposes is not within the scope of this standard_x000D_
This Standard excludes infusions from Camellia sinensis._x000D_
</t>
  </si>
  <si>
    <t>Food technology (ICS code(s): 67)</t>
  </si>
  <si>
    <r>
      <rPr>
        <sz val="11"/>
        <rFont val="Calibri"/>
      </rPr>
      <t>https://members.wto.org/crnattachments/2025/TBT/RWA/25_00150_00_e.pdf</t>
    </r>
  </si>
  <si>
    <t>DEAS 1234: Automatic Transmission Fluid (ATF) — Specification</t>
  </si>
  <si>
    <t>This Draft East African Standard specifies requirements, sampling and test methods for Automatic Transmission Fluids (ATF) fluid for use in automatic gear boxes and automotive power steering. It is applicable to Automotive-on-Road vehicles.</t>
  </si>
  <si>
    <t>- Containing petroleum oils or oils obtained from bituminous minerals: (HS code(s): 34031); Lubricants, industrial oils and related products (ICS code(s): 75.100)</t>
  </si>
  <si>
    <t>34031 - - Containing petroleum oils or oils obtained from bituminous minerals:</t>
  </si>
  <si>
    <t>75.100 - Lubricants, industrial oils and related products</t>
  </si>
  <si>
    <r>
      <rPr>
        <sz val="11"/>
        <rFont val="Calibri"/>
      </rPr>
      <t>https://members.wto.org/crnattachments/2025/TBT/KEN/25_00157_00_e.pdf</t>
    </r>
  </si>
  <si>
    <t>Public Consultation No. 17, 21 November 2024; </t>
  </si>
  <si>
    <t>Proposal for improving the Inmetro Normative Instruction and the Conformity Assessment Requirements for own equipment inspection services, approved by Ordinance No. 537 21 October 2015, and Ordinance No. 582 23 November 2015.Criticisms and suggestions must be presented on the Participa + Brasil Platform contained on the websitehttps://www.gov.br/participamaisbrasil/inmetro-directia-de-avaliacao-da-conformidadeThe Inmetro Ordinances are revoked, within 6 (six) months from the effective date of this Ordinance:I - nº 537, 21 October 2015, published in the Official Gazette of the Union on 23 October 2015, section 1, page 80;II - No. 582, 23 November 2015, published in the Official Gazette of the Union on 25 November 2015, section 1, page 57;III - No. 177, 1 August 2023, published in the Official Gazette of the Union on 1 August 2023, section 1, page 33; andIV - No. 382, ​​25 August 2023, published in the Official Gazette of the Union on 25 August 2023, section 1 - Extra A, page 1.</t>
  </si>
  <si>
    <t>NUCLEAR REACTORS, BOILERS, MACHINERY AND MECHANICAL APPLIANCES; PARTS THEREOF (HS code(s): 84)</t>
  </si>
  <si>
    <t>84 - NUCLEAR REACTORS, BOILERS, MACHINERY AND MECHANICAL APPLIANCES; PARTS THEREOF</t>
  </si>
  <si>
    <t>27.060 - Burners. Boilers; 29.180 - Transformers. Reactors</t>
  </si>
  <si>
    <r>
      <rPr>
        <sz val="11"/>
        <rFont val="Calibri"/>
      </rPr>
      <t>https://members.wto.org/crnattachments/2025/TBT/BRA/25_00088_00_x.pdf</t>
    </r>
  </si>
  <si>
    <t>DEAS 923: 2024, Instant tea — Specification</t>
  </si>
  <si>
    <t xml:space="preserve">This Draft East African Standard specifies the requirements, sampling and test methods for instant tea of the species Camellia sinensis (Linneaus) O. Kuntze._x000D_
</t>
  </si>
  <si>
    <r>
      <rPr>
        <sz val="11"/>
        <rFont val="Calibri"/>
      </rPr>
      <t>https://members.wto.org/crnattachments/2025/TBT/RWA/25_00145_00_e.pdf</t>
    </r>
  </si>
  <si>
    <t>DEAS 495-4: 2024, Plugs, socket-outlets, adaptors, and connection units — Part 4: fused connection units: Switched and unswitched</t>
  </si>
  <si>
    <t>This part of EAS 495 specifies requirements of up to 13 A fused fixed connection units for household, commercial and light industrial purposes, with particular reference to safety in normal use. The connection units are suitable for the connection of appliances, in a.c. circuits only, operating at voltages not exceeding 250 V r.m.s at 50 Hz._x000D_
Requirements are specified for connection units incorporating a fuse-link complying with EAS 496._x000D_
Requirements are specified for 13 A connection units with or without associated controlling switches, for flush mounting in suitable enclosures, e.g. boxes complying with EAS 203, or for surface or panel mounting. Connection units are intended for use with cables complying with IEC 60227 having copper conductors. Connection units with card outlets are additionally intended for use with flexible cords, complying with IEC 60245 or IEC 60227on the load (output) side._x000D_
This standard does not apply to connection units incorporating screwless terminals for the_x000D_
connection of external conductors of the following types:_x000D_
a) flat quick‑connect terminals;_x000D_
b) insulation‑piercing connecting devices; and_x000D_
c) twist‑on connecting devices._x000D_
Certain installations require the inclusion of intumescent and acoustic pads and this might have an effect on the conformance of the connection unit to the requirements of this standard. This might influence temperature rise and internal clearances. Verification of suitability of the connection unit needs to be obtained from the manufacturer._x000D_
NOTE 1 The titles of the publications referred to in this standard are listed on the inside back cover._x000D_
NOTE 2 Requirements for electromagnetic compatibility are not given for the following reasons._x000D_
A connection unit does not emit intolerable electromagnetic interference since significant electromagnetic disturbances are only generated during insertion and withdrawal which are not continuous._x000D_
A connection unit is mechanical by nature of construction. The product is therefore immune from electromagnetic interference._x000D_
This standard applies to all connection Units in East African Region</t>
  </si>
  <si>
    <r>
      <rPr>
        <sz val="11"/>
        <rFont val="Calibri"/>
      </rPr>
      <t>https://members.wto.org/crnattachments/2025/TBT/RWA/25_00128_00_e.pdf</t>
    </r>
  </si>
  <si>
    <t>Draft National technical regulation on the limits of mycotoxin contamination of food</t>
  </si>
  <si>
    <t>This draft National technical regulation stipulates technical requirements (Maximum permitted limits on the limits of mycotoxin contamination of food), testing methods, sampling; management requirements; and responsibilities of organizations and individuals producing and trading food. _x000D_
This draft national technical regulation applies to a) Organizations and individuals  that import, produce and trade food with the risk of mycotoxin contamination; b) Relevant organizations and individuals.</t>
  </si>
  <si>
    <t>Foodstuffs</t>
  </si>
  <si>
    <r>
      <rPr>
        <sz val="11"/>
        <rFont val="Calibri"/>
      </rPr>
      <t>https://members.wto.org/crnattachments/2025/TBT/VNM/25_00096_00_x.pdf</t>
    </r>
  </si>
  <si>
    <t>Regulations Amending the Pest Control Products Fees and Charges Regulations (Annual Charge) (39 pages, available in English and French)</t>
  </si>
  <si>
    <t>The proposed amendments would increase the annual charge and replace the current sales-based approach for determining the annual charge payable with a tiered approach, based on the number of pest control product registrations held by each registrant. A lower annual charge would apply for, among other things, registrations held by small businesses; registrations that are semiochemicals, microbial agents, or non-conventional pest control products; and registrations for certain specialized niche products. Registrations held by the departments or agencies of federal and provincial governments, or municipalities, would not be subject to the annual charge.  </t>
  </si>
  <si>
    <t>Pest control products, including but not limited to HS 3808 (ICS: 65.100).</t>
  </si>
  <si>
    <t>3808 - Insecticides, rodenticides, fungicides, herbicides, anti-sprouting products and plant-growth regulators, disinfectants and similar products, put up for retail sale or as preparations or articles, e.g. sulphur-treated bands, wicks and candles, and fly-papers</t>
  </si>
  <si>
    <t>Armenia</t>
  </si>
  <si>
    <t>Draft amendments to the Technical regulations of the Eurasian Economic Union "On Requirements for Fire Safety and Fire Extinguishing Equipment" (EAEU TR 043/2017)</t>
  </si>
  <si>
    <t>The draft amendments to the technical regulations of the Eurasian Economic Union "On Requirements for Fire Safety and Fire Extinguishing Equipment" (EAEU TR 043/2017) is developed in order to clarify and specify certain provisions of the technical regulations to ensure a uniform understanding and fulfillment of its requirements in the design, manufacture, conformity assessment and operation of fire safety and fire extinguishing equipment intended for issuance in circulation on the territory of the Eurasian Economic Union</t>
  </si>
  <si>
    <t>Fire safety andfire extinguishing equipment</t>
  </si>
  <si>
    <t>842410 - Fire extinguishers, whether or not charged</t>
  </si>
  <si>
    <t>DEAS 495-3: 2024, Plugs, socket-outlets, adaptors and connection units — Part 3: Specification for adaptors</t>
  </si>
  <si>
    <t xml:space="preserve">This part of Draft East African Standard specifies requirements for adaptors having insulating sleeves on the line and neutral plug pins and suitable for use with socket-outlets complying with EAS 495-2, with particular reference to safety in normal use. Adaptors specified in this part of EAS 495 are intended for household, commercial and light industrial purposes. The adaptors are suitable for the connection of portable appliances, sound-vision equipment, luminaires, etc., in a.c. circuits only, operating at voltages not exceeding 250 V r.m.s. at 50 Hz._x000D_
Adaptors incorporating electronic components detailed in Annex A are included within this part of EAS 495._x000D_
This standard also applies to shaver adaptors which have the earth pin replaced with a similarly dimensioned protrusion made of insulating material designated as an insulated shutter opening device (ISOD) designed to operate the shutter mechanism of a socket-outlet conforming to EAS 495‑2._x000D_
Adaptors conforming to this standard are shuttered and therefore do not require the use of additional means to shield the current carrying contacts when no plug is present in the adaptor socket-outlets._x000D_
Assemblies comprising a plug and one or more portable socket-outlets connected together by a flexible cord or cable are not considered to be adaptors according to this part of EAS 495. Devices incorporating switches, transformers, timers, thermostats or other control means are outside the scope of this part of EAS 495._x000D_
NOTE 1 The titles of the publications referred to in this standard are listed on the inside back cover._x000D_
NOTE 2 In order to maintain safety and interchangeability with plugs and socket-outlets it is necessary that these products comply with the requirements of Clause 9, Clause 12 and Clause 13, however their body outline need not be limited at a distance of 6.35 mm from the plug engagement face._x000D_
An adaptor is mechanical by nature of construction. The product is therefore immune from electromagnetic interference. An adaptor that does not incorporate electronic devices does not emit intolerable electromagnetic interference, since significant electromagnetic disturbances are only generated during insertion and withdrawal which are not continuous. This East African Standard does not cover:_x000D_
a) Direct plug-in devices_x000D_
b) Automatic electric controls_x000D_
c) Travel adaptors._x000D_
This standard applies to all adaptors in East African Region_x000D_
</t>
  </si>
  <si>
    <r>
      <rPr>
        <sz val="11"/>
        <rFont val="Calibri"/>
      </rPr>
      <t>https://members.wto.org/crnattachments/2025/TBT/RWA/25_00122_00_e.pdf</t>
    </r>
  </si>
  <si>
    <t>Eurasian Economic Commission Collegium Draft Decision on amendments to the Section 19 of the Chapter II of the Common sanitary-epidemiological and hygienic requirements for products subject to sanitary-epidemiological supervision (control)</t>
  </si>
  <si>
    <t>The draft provides for the updating of the Section 19 of the Chapter II of the Common sanitary-epidemiological and hygienic requirements for products subject to sanitary-epidemiological supervision (control) which regulates the requirements for chemical and petrochemical industrial products</t>
  </si>
  <si>
    <t>Chemical and petrochemical industrial products</t>
  </si>
  <si>
    <t>71.100 - Products of the chemical industry; 75.080 - Petroleum products in general</t>
  </si>
  <si>
    <t>Labeling – Energy Efficiency Label for Electrical Appliances Part 4 – Electrical water heater</t>
  </si>
  <si>
    <t>This Standard specifies the Energy Performance Standard and testing requirements of electric storage water heaters and Instantaneous electric water heatersIt shall apply to water heaters with power under or equal to 70 kW.It shall apply to products with a capacity up to 2,000 liters for all types of water heaters</t>
  </si>
  <si>
    <t>Mechanical structures for electronic equipment (ICS code(s): 31.240)</t>
  </si>
  <si>
    <t>31.240 - Mechanical structures for electronic equipment</t>
  </si>
  <si>
    <t>Consumer information, labelling (TBT); Prevention of deceptive practices and consumer protection (TBT); Protection of the environment (TBT); Quality requirements (TBT)</t>
  </si>
  <si>
    <r>
      <rPr>
        <sz val="11"/>
        <rFont val="Calibri"/>
      </rPr>
      <t>https://members.wto.org/crnattachments/2025/TBT/ARE/25_00087_00_x.pdf</t>
    </r>
  </si>
  <si>
    <t>Eurasian Economic Commission Collegium Draft Decision on amendments to the Section 3 of the Chapter II of the Common sanitary-epidemiological and hygienic requirements for products subject to sanitary-epidemiological supervision (control)</t>
  </si>
  <si>
    <t>The draft provides for the updating of the Section 3 of the Chapter II of the Common sanitary-epidemiological and hygienic requirements for products subject to sanitary-epidemiological supervision (control) which regulates the requirements for materials, reagents, equipment for water treatment and water purification.</t>
  </si>
  <si>
    <t>Materials, reagents, equipment for water treatment and water purification</t>
  </si>
  <si>
    <t>13.060 - Water quality</t>
  </si>
  <si>
    <t>DKS 3031: 2024 Specification for holding down bolts</t>
  </si>
  <si>
    <t>This Kenya Standard specifies the characteristics of holding down bolts with threads from M16 up to and including M64 of product grade C for use in connecting steel structures to their foundations and in similar applications.Bolts with square heads and square necks are specified. Two possible forms of square neck are covered.Bolts with hexagon heads are also specified.Other forms of holding down bolts are not covered.Holding down bolts are used with hexagon nuts in accordance with ISO 4032 or ISO 4034 and may be used with washers in accordance with ISO 7091, or alternatively, washers in accordance with BS 4320:1968, Form G may be specified.</t>
  </si>
  <si>
    <t>Screws, bolts, nuts, coach screws, screw hooks, rivets, cotters, cotter pins, washers, incl. spring washers, and similar articles, of iron or steel (excl. lag screws, stoppers, plugs and the like, threaded) (HS code(s): 7318); Bolts, screws, studs (ICS code(s): 21.060.10)</t>
  </si>
  <si>
    <t>7318 - Screws, bolts, nuts, coach screws, screw hooks, rivets, cotters, cotter pins, washers, incl. spring washers, and similar articles, of iron or steel (excl. lag screws, stoppers, plugs and the like, threaded)</t>
  </si>
  <si>
    <t>21.060.10 - Bolts, screws, studs</t>
  </si>
  <si>
    <t>Quality requirements (TBT); Reducing trade barriers and facilitating trade (TBT)</t>
  </si>
  <si>
    <r>
      <rPr>
        <sz val="11"/>
        <rFont val="Calibri"/>
      </rPr>
      <t>https://members.wto.org/crnattachments/2025/TBT/KEN/25_00162_00_e.pdf</t>
    </r>
  </si>
  <si>
    <t>Draft resolution 1304, 27 December 2024</t>
  </si>
  <si>
    <t>This Draft Resolution proposes updating the list of substances that cannot be used in personal hygiene products, cosmetics and perfumes.</t>
  </si>
  <si>
    <r>
      <rPr>
        <sz val="11"/>
        <rFont val="Calibri"/>
      </rPr>
      <t>https://members.wto.org/crnattachments/2025/TBT/BRA/25_00121_00_x.pdf</t>
    </r>
  </si>
  <si>
    <t>Proposal for Amendments to the Legal Inspection Requirements for Electric Insect Killers and 6 Other Electrical Appliances</t>
  </si>
  <si>
    <t>In response to the safety concerns of secondary batteries which resulted in increasing incidents of explosion, BSMI proposes to include products with secondary cells/batteries in the inspection scope based on a staged approach. In addition to that, handheld insect swatters using secondary batteries are also getting popular among consumers recently. As a result of risk assessment, BSMI proposes that electric insect killers (including insect swatters) and 6 other electrical appliances and the secondary lithium cells/batteries used by these products shall comply with CNS 13564: 2013 and Sections 7.3.8.1 “vibration” and 7.3.8.2 “mechanical shock” of CNS 62133-2: 2018.</t>
  </si>
  <si>
    <t>Electric blankets of all types of textile materials (HS code(s): 630110); Made-up articles of textile materials, incl. dress patterns, n.e.s. (HS code(s): 630790); Domestic food grinders and mixers and fruit or vegetable juice extractors, with self-contained electric motor (HS code(s): 850940); Electromechanical domestic appliances, with self-contained electric motor (excl. vacuum cleaners, dry and wet vacuum cleaners, food grinders and mixers, fruit or vegetable juice extractors, and hair-removing appliances) (HS code(s): 850980); Shavers, electric (HS code(s): 851010); Hair clippers with self-contained electric motor (HS code(s): 851020); Electric space-heating and soil-heating apparatus (excl. storage heating radiators) (HS code(s): 851629);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(HS code(s): 851679); Electrical machines and apparatus, having individual functions, n.e.s. in chapter 85 (HS code(s): 854370); - Mattresses: (HS code(s): 94042); Sleeping bags, whether or non-electrically heated (HS code(s): 940430); Quilts, bedspreads, eiderdowns and duvets "comforters" (HS code(s): 940440);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(HS code(s): 940490)</t>
  </si>
  <si>
    <t>850980 - Electromechanical domestic appliances, with self-contained electric motor (excl. vacuum cleaners, dry and wet vacuum cleaners, food grinders and mixers, fruit or vegetable juice extractors, and hair-removing appliances); 854370 - Electrical machines and apparatus, having individual functions, n.e.s. in chapter 85; 630110 - Electric blankets of all types of textile materials; 630790 - Made-up articles of textile materials, incl. dress patterns, n.e.s.; 851629 - Electric space-heating and soil-heating apparatus (excl. storage heating radiators); 851679 -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940430 - Sleeping bags, whether or non-electrically heated; 940490 -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94042 - - Mattresses:; 940440 - Quilts, bedspreads, eiderdowns and duvets "comforters"; 850940 - Domestic food grinders and mixers and fruit or vegetable juice extractors, with self-contained electric motor; 851010 - Shavers, electric; 851020 - Hair clippers with self-contained electric motor</t>
  </si>
  <si>
    <t>97.040.50 - Small kitchen appliances; 97.100 - Domestic, commercial and industrial heating appliances; 97.180 - Miscellaneous domestic and commercial equipment</t>
  </si>
  <si>
    <r>
      <rPr>
        <sz val="11"/>
        <rFont val="Calibri"/>
      </rPr>
      <t>https://members.wto.org/crnattachments/2025/TBT/TPKM/25_00190_00_e.pdf
https://members.wto.org/crnattachments/2025/TBT/TPKM/25_00190_00_x.pdf</t>
    </r>
  </si>
  <si>
    <t>Draft Commission Delegated Directive amending Directive 2011/65/EU of the European Parliament and of the Council as regards an exemption for lead in high melting temperature solders</t>
  </si>
  <si>
    <t>This draft Commission Delegated Directive concerns applications for a specific and temporary exemption from the RoHS 2 (Directive 2011/65/EU) substance restrictions. The criteria for granting renewal are met and it is proposed to renew the exemption under the Annex III. </t>
  </si>
  <si>
    <t>Electrical and electronic equipment (ICS – 31.020)</t>
  </si>
  <si>
    <t>31.020 - Electronic components in general</t>
  </si>
  <si>
    <r>
      <rPr>
        <sz val="11"/>
        <rFont val="Calibri"/>
      </rPr>
      <t>https://members.wto.org/crnattachments/2024/TBT/EEC/24_08527_00_e.pdf
https://members.wto.org/crnattachments/2024/TBT/EEC/24_08527_01_e.pdf</t>
    </r>
  </si>
  <si>
    <t>Draft Commission Delegated Directive amending Directive 2011/65/EU of the European Parliament and of the Council as regards an exemption for lead as an alloying element in steel, aluminium and copper</t>
  </si>
  <si>
    <t>This draft Commission Delegated Directive concerns applications for a specific and temporary exemption from the RoHS 2 (Directive 2011/65/EU) substance restrictions. The criteria for granting renewal are mostly met and it is proposed to renew the exemptions under the Annex III. </t>
  </si>
  <si>
    <r>
      <rPr>
        <sz val="11"/>
        <rFont val="Calibri"/>
      </rPr>
      <t>https://members.wto.org/crnattachments/2024/TBT/EEC/24_08531_00_e.pdf
https://members.wto.org/crnattachments/2024/TBT/EEC/24_08531_01_e.pdf</t>
    </r>
  </si>
  <si>
    <t>Draft Commission Delegated Directive amending Directive 2011/65/EU of the European Parliament and of the Council as regards an exemption for lead in glass or ceramic components</t>
  </si>
  <si>
    <t>This draft Commission Delegated Directive concerns applications for a specific and temporary exemption from the RoHS 2 (Directive 2011/65/EU) substance restrictions. The criteria for granting renewal are met and it is proposed to renew the exemptions under the Annex III. </t>
  </si>
  <si>
    <r>
      <rPr>
        <sz val="11"/>
        <rFont val="Calibri"/>
      </rPr>
      <t>https://members.wto.org/crnattachments/2024/TBT/EEC/24_08528_00_e.pdf
https://members.wto.org/crnattachments/2024/TBT/EEC/24_08528_01_e.pdf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</si>
</sst>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6"/>
  <sheetViews>
    <sheetView tabSelected="1" workbookViewId="0">
      <selection activeCell="B4" sqref="B4"/>
    </sheetView>
  </sheetViews>
  <sheetFormatPr defaultRowHeight="15" x14ac:dyDescent="0.25"/>
  <cols>
    <col min="1" max="1" width="100" style="2" customWidth="1"/>
    <col min="2" max="2" width="30" customWidth="1"/>
    <col min="3" max="3" width="20" style="4" customWidth="1"/>
    <col min="4" max="4" width="50" customWidth="1"/>
    <col min="5" max="6" width="100" style="2" customWidth="1"/>
    <col min="8" max="11" width="100" style="2" customWidth="1"/>
    <col min="12" max="12" width="100" customWidth="1"/>
    <col min="13" max="13" width="30" style="4" customWidth="1"/>
    <col min="14" max="18" width="100" customWidth="1"/>
  </cols>
  <sheetData>
    <row r="1" spans="1:18" ht="30" customHeight="1" x14ac:dyDescent="0.25">
      <c r="A1" s="3" t="s">
        <v>5</v>
      </c>
      <c r="B1" s="1" t="s">
        <v>0</v>
      </c>
      <c r="C1" s="5" t="s">
        <v>1</v>
      </c>
      <c r="D1" s="1" t="s">
        <v>2</v>
      </c>
      <c r="E1" s="3" t="s">
        <v>3</v>
      </c>
      <c r="F1" s="3" t="s">
        <v>4</v>
      </c>
      <c r="H1" s="3" t="s">
        <v>6</v>
      </c>
      <c r="I1" s="3" t="s">
        <v>7</v>
      </c>
      <c r="J1" s="3" t="s">
        <v>8</v>
      </c>
      <c r="K1" s="3" t="s">
        <v>9</v>
      </c>
      <c r="L1" s="1" t="s">
        <v>10</v>
      </c>
      <c r="M1" s="5" t="s">
        <v>11</v>
      </c>
      <c r="N1" s="1" t="s">
        <v>12</v>
      </c>
      <c r="O1" s="1" t="s">
        <v>13</v>
      </c>
      <c r="P1" s="1" t="s">
        <v>14</v>
      </c>
      <c r="Q1" s="1" t="s">
        <v>15</v>
      </c>
      <c r="R1" s="1" t="s">
        <v>16</v>
      </c>
    </row>
    <row r="2" spans="1:18" ht="75" x14ac:dyDescent="0.25">
      <c r="A2" s="8" t="s">
        <v>20</v>
      </c>
      <c r="B2" s="6" t="s">
        <v>17</v>
      </c>
      <c r="C2" s="7">
        <v>45688</v>
      </c>
      <c r="D2" s="9" t="str">
        <f>HYPERLINK("https://eping.wto.org/en/Search?viewData= G/TBT/N/BDI/574, G/TBT/N/KEN/1766, G/TBT/N/RWA/1166, G/TBT/N/TZA/1282, G/TBT/N/UGA/2115"," G/TBT/N/BDI/574, G/TBT/N/KEN/1766, G/TBT/N/RWA/1166, G/TBT/N/TZA/1282, G/TBT/N/UGA/2115")</f>
        <v xml:space="preserve"> G/TBT/N/BDI/574, G/TBT/N/KEN/1766, G/TBT/N/RWA/1166, G/TBT/N/TZA/1282, G/TBT/N/UGA/2115</v>
      </c>
      <c r="E2" s="8" t="s">
        <v>18</v>
      </c>
      <c r="F2" s="8" t="s">
        <v>19</v>
      </c>
      <c r="H2" s="8" t="s">
        <v>21</v>
      </c>
      <c r="I2" s="8" t="s">
        <v>22</v>
      </c>
      <c r="J2" s="8" t="s">
        <v>23</v>
      </c>
      <c r="K2" s="8" t="s">
        <v>24</v>
      </c>
      <c r="L2" s="6"/>
      <c r="M2" s="7">
        <v>45748</v>
      </c>
      <c r="N2" s="6" t="s">
        <v>25</v>
      </c>
      <c r="O2" s="8" t="s">
        <v>26</v>
      </c>
      <c r="P2" s="6" t="str">
        <f>HYPERLINK("https://docs.wto.org/imrd/directdoc.asp?DDFDocuments/t/G/TBTN25/BDI574.DOCX", "https://docs.wto.org/imrd/directdoc.asp?DDFDocuments/t/G/TBTN25/BDI574.DOCX")</f>
        <v>https://docs.wto.org/imrd/directdoc.asp?DDFDocuments/t/G/TBTN25/BDI574.DOCX</v>
      </c>
      <c r="Q2" s="6"/>
      <c r="R2" s="6"/>
    </row>
    <row r="3" spans="1:18" ht="30" x14ac:dyDescent="0.25">
      <c r="A3" s="8" t="s">
        <v>30</v>
      </c>
      <c r="B3" s="6" t="s">
        <v>27</v>
      </c>
      <c r="C3" s="7">
        <v>45688</v>
      </c>
      <c r="D3" s="9" t="str">
        <f>HYPERLINK("https://eping.wto.org/en/Search?viewData= G/TBT/N/BDI/576, G/TBT/N/KEN/1768, G/TBT/N/RWA/1168, G/TBT/N/TZA/1284, G/TBT/N/UGA/2117"," G/TBT/N/BDI/576, G/TBT/N/KEN/1768, G/TBT/N/RWA/1168, G/TBT/N/TZA/1284, G/TBT/N/UGA/2117")</f>
        <v xml:space="preserve"> G/TBT/N/BDI/576, G/TBT/N/KEN/1768, G/TBT/N/RWA/1168, G/TBT/N/TZA/1284, G/TBT/N/UGA/2117</v>
      </c>
      <c r="E3" s="8" t="s">
        <v>28</v>
      </c>
      <c r="F3" s="8" t="s">
        <v>29</v>
      </c>
      <c r="H3" s="8" t="s">
        <v>31</v>
      </c>
      <c r="I3" s="8" t="s">
        <v>32</v>
      </c>
      <c r="J3" s="8" t="s">
        <v>23</v>
      </c>
      <c r="K3" s="8" t="s">
        <v>24</v>
      </c>
      <c r="L3" s="6"/>
      <c r="M3" s="7">
        <v>45748</v>
      </c>
      <c r="N3" s="6" t="s">
        <v>25</v>
      </c>
      <c r="O3" s="8" t="s">
        <v>33</v>
      </c>
      <c r="P3" s="6" t="str">
        <f>HYPERLINK("https://docs.wto.org/imrd/directdoc.asp?DDFDocuments/t/G/TBTN25/BDI576.DOCX", "https://docs.wto.org/imrd/directdoc.asp?DDFDocuments/t/G/TBTN25/BDI576.DOCX")</f>
        <v>https://docs.wto.org/imrd/directdoc.asp?DDFDocuments/t/G/TBTN25/BDI576.DOCX</v>
      </c>
      <c r="Q3" s="6"/>
      <c r="R3" s="6"/>
    </row>
    <row r="4" spans="1:18" ht="45" x14ac:dyDescent="0.25">
      <c r="A4" s="8" t="s">
        <v>36</v>
      </c>
      <c r="B4" s="6" t="s">
        <v>17</v>
      </c>
      <c r="C4" s="7">
        <v>45688</v>
      </c>
      <c r="D4" s="9" t="str">
        <f>HYPERLINK("https://eping.wto.org/en/Search?viewData= G/TBT/N/BDI/571, G/TBT/N/KEN/1763, G/TBT/N/RWA/1163, G/TBT/N/TZA/1279, G/TBT/N/UGA/2112"," G/TBT/N/BDI/571, G/TBT/N/KEN/1763, G/TBT/N/RWA/1163, G/TBT/N/TZA/1279, G/TBT/N/UGA/2112")</f>
        <v xml:space="preserve"> G/TBT/N/BDI/571, G/TBT/N/KEN/1763, G/TBT/N/RWA/1163, G/TBT/N/TZA/1279, G/TBT/N/UGA/2112</v>
      </c>
      <c r="E4" s="8" t="s">
        <v>34</v>
      </c>
      <c r="F4" s="8" t="s">
        <v>35</v>
      </c>
      <c r="H4" s="8" t="s">
        <v>37</v>
      </c>
      <c r="I4" s="8" t="s">
        <v>38</v>
      </c>
      <c r="J4" s="8" t="s">
        <v>23</v>
      </c>
      <c r="K4" s="8" t="s">
        <v>24</v>
      </c>
      <c r="L4" s="6"/>
      <c r="M4" s="7">
        <v>45748</v>
      </c>
      <c r="N4" s="6" t="s">
        <v>25</v>
      </c>
      <c r="O4" s="8" t="s">
        <v>39</v>
      </c>
      <c r="P4" s="6" t="str">
        <f>HYPERLINK("https://docs.wto.org/imrd/directdoc.asp?DDFDocuments/t/G/TBTN25/BDI571.DOCX", "https://docs.wto.org/imrd/directdoc.asp?DDFDocuments/t/G/TBTN25/BDI571.DOCX")</f>
        <v>https://docs.wto.org/imrd/directdoc.asp?DDFDocuments/t/G/TBTN25/BDI571.DOCX</v>
      </c>
      <c r="Q4" s="6"/>
      <c r="R4" s="6"/>
    </row>
    <row r="5" spans="1:18" ht="60" x14ac:dyDescent="0.25">
      <c r="A5" s="8" t="s">
        <v>36</v>
      </c>
      <c r="B5" s="6" t="s">
        <v>40</v>
      </c>
      <c r="C5" s="7">
        <v>45688</v>
      </c>
      <c r="D5" s="9" t="str">
        <f>HYPERLINK("https://eping.wto.org/en/Search?viewData= G/TBT/N/BDI/572, G/TBT/N/KEN/1764, G/TBT/N/RWA/1164, G/TBT/N/TZA/1280, G/TBT/N/UGA/2113"," G/TBT/N/BDI/572, G/TBT/N/KEN/1764, G/TBT/N/RWA/1164, G/TBT/N/TZA/1280, G/TBT/N/UGA/2113")</f>
        <v xml:space="preserve"> G/TBT/N/BDI/572, G/TBT/N/KEN/1764, G/TBT/N/RWA/1164, G/TBT/N/TZA/1280, G/TBT/N/UGA/2113</v>
      </c>
      <c r="E5" s="8" t="s">
        <v>41</v>
      </c>
      <c r="F5" s="8" t="s">
        <v>42</v>
      </c>
      <c r="H5" s="8" t="s">
        <v>37</v>
      </c>
      <c r="I5" s="8" t="s">
        <v>38</v>
      </c>
      <c r="J5" s="8" t="s">
        <v>23</v>
      </c>
      <c r="K5" s="8" t="s">
        <v>24</v>
      </c>
      <c r="L5" s="6"/>
      <c r="M5" s="7">
        <v>45748</v>
      </c>
      <c r="N5" s="6" t="s">
        <v>25</v>
      </c>
      <c r="O5" s="8" t="s">
        <v>43</v>
      </c>
      <c r="P5" s="6" t="str">
        <f>HYPERLINK("https://docs.wto.org/imrd/directdoc.asp?DDFDocuments/t/G/TBTN25/BDI572.DOCX", "https://docs.wto.org/imrd/directdoc.asp?DDFDocuments/t/G/TBTN25/BDI572.DOCX")</f>
        <v>https://docs.wto.org/imrd/directdoc.asp?DDFDocuments/t/G/TBTN25/BDI572.DOCX</v>
      </c>
      <c r="Q5" s="6"/>
      <c r="R5" s="6"/>
    </row>
    <row r="6" spans="1:18" ht="30" x14ac:dyDescent="0.25">
      <c r="A6" s="8" t="s">
        <v>30</v>
      </c>
      <c r="B6" s="6" t="s">
        <v>17</v>
      </c>
      <c r="C6" s="7">
        <v>45688</v>
      </c>
      <c r="D6" s="9" t="str">
        <f>HYPERLINK("https://eping.wto.org/en/Search?viewData= G/TBT/N/BDI/576, G/TBT/N/KEN/1768, G/TBT/N/RWA/1168, G/TBT/N/TZA/1284, G/TBT/N/UGA/2117"," G/TBT/N/BDI/576, G/TBT/N/KEN/1768, G/TBT/N/RWA/1168, G/TBT/N/TZA/1284, G/TBT/N/UGA/2117")</f>
        <v xml:space="preserve"> G/TBT/N/BDI/576, G/TBT/N/KEN/1768, G/TBT/N/RWA/1168, G/TBT/N/TZA/1284, G/TBT/N/UGA/2117</v>
      </c>
      <c r="E6" s="8" t="s">
        <v>28</v>
      </c>
      <c r="F6" s="8" t="s">
        <v>29</v>
      </c>
      <c r="H6" s="8" t="s">
        <v>31</v>
      </c>
      <c r="I6" s="8" t="s">
        <v>32</v>
      </c>
      <c r="J6" s="8" t="s">
        <v>23</v>
      </c>
      <c r="K6" s="8" t="s">
        <v>24</v>
      </c>
      <c r="L6" s="6"/>
      <c r="M6" s="7">
        <v>45748</v>
      </c>
      <c r="N6" s="6" t="s">
        <v>25</v>
      </c>
      <c r="O6" s="8" t="s">
        <v>33</v>
      </c>
      <c r="P6" s="6" t="str">
        <f>HYPERLINK("https://docs.wto.org/imrd/directdoc.asp?DDFDocuments/t/G/TBTN25/BDI576.DOCX", "https://docs.wto.org/imrd/directdoc.asp?DDFDocuments/t/G/TBTN25/BDI576.DOCX")</f>
        <v>https://docs.wto.org/imrd/directdoc.asp?DDFDocuments/t/G/TBTN25/BDI576.DOCX</v>
      </c>
      <c r="Q6" s="6"/>
      <c r="R6" s="6"/>
    </row>
    <row r="7" spans="1:18" ht="75" x14ac:dyDescent="0.25">
      <c r="A7" s="8" t="s">
        <v>20</v>
      </c>
      <c r="B7" s="6" t="s">
        <v>40</v>
      </c>
      <c r="C7" s="7">
        <v>45688</v>
      </c>
      <c r="D7" s="9" t="str">
        <f>HYPERLINK("https://eping.wto.org/en/Search?viewData= G/TBT/N/BDI/574, G/TBT/N/KEN/1766, G/TBT/N/RWA/1166, G/TBT/N/TZA/1282, G/TBT/N/UGA/2115"," G/TBT/N/BDI/574, G/TBT/N/KEN/1766, G/TBT/N/RWA/1166, G/TBT/N/TZA/1282, G/TBT/N/UGA/2115")</f>
        <v xml:space="preserve"> G/TBT/N/BDI/574, G/TBT/N/KEN/1766, G/TBT/N/RWA/1166, G/TBT/N/TZA/1282, G/TBT/N/UGA/2115</v>
      </c>
      <c r="E7" s="8" t="s">
        <v>18</v>
      </c>
      <c r="F7" s="8" t="s">
        <v>19</v>
      </c>
      <c r="H7" s="8" t="s">
        <v>21</v>
      </c>
      <c r="I7" s="8" t="s">
        <v>22</v>
      </c>
      <c r="J7" s="8" t="s">
        <v>44</v>
      </c>
      <c r="K7" s="8" t="s">
        <v>24</v>
      </c>
      <c r="L7" s="6"/>
      <c r="M7" s="7">
        <v>45748</v>
      </c>
      <c r="N7" s="6" t="s">
        <v>25</v>
      </c>
      <c r="O7" s="8" t="s">
        <v>26</v>
      </c>
      <c r="P7" s="6" t="str">
        <f>HYPERLINK("https://docs.wto.org/imrd/directdoc.asp?DDFDocuments/t/G/TBTN25/BDI574.DOCX", "https://docs.wto.org/imrd/directdoc.asp?DDFDocuments/t/G/TBTN25/BDI574.DOCX")</f>
        <v>https://docs.wto.org/imrd/directdoc.asp?DDFDocuments/t/G/TBTN25/BDI574.DOCX</v>
      </c>
      <c r="Q7" s="6"/>
      <c r="R7" s="6"/>
    </row>
    <row r="8" spans="1:18" ht="45" x14ac:dyDescent="0.25">
      <c r="A8" s="8" t="s">
        <v>36</v>
      </c>
      <c r="B8" s="6" t="s">
        <v>45</v>
      </c>
      <c r="C8" s="7">
        <v>45688</v>
      </c>
      <c r="D8" s="9" t="str">
        <f>HYPERLINK("https://eping.wto.org/en/Search?viewData= G/TBT/N/BDI/571, G/TBT/N/KEN/1763, G/TBT/N/RWA/1163, G/TBT/N/TZA/1279, G/TBT/N/UGA/2112"," G/TBT/N/BDI/571, G/TBT/N/KEN/1763, G/TBT/N/RWA/1163, G/TBT/N/TZA/1279, G/TBT/N/UGA/2112")</f>
        <v xml:space="preserve"> G/TBT/N/BDI/571, G/TBT/N/KEN/1763, G/TBT/N/RWA/1163, G/TBT/N/TZA/1279, G/TBT/N/UGA/2112</v>
      </c>
      <c r="E8" s="8" t="s">
        <v>34</v>
      </c>
      <c r="F8" s="8" t="s">
        <v>35</v>
      </c>
      <c r="H8" s="8" t="s">
        <v>37</v>
      </c>
      <c r="I8" s="8" t="s">
        <v>38</v>
      </c>
      <c r="J8" s="8" t="s">
        <v>23</v>
      </c>
      <c r="K8" s="8" t="s">
        <v>24</v>
      </c>
      <c r="L8" s="6"/>
      <c r="M8" s="7">
        <v>45748</v>
      </c>
      <c r="N8" s="6" t="s">
        <v>25</v>
      </c>
      <c r="O8" s="8" t="s">
        <v>39</v>
      </c>
      <c r="P8" s="6" t="str">
        <f>HYPERLINK("https://docs.wto.org/imrd/directdoc.asp?DDFDocuments/t/G/TBTN25/BDI571.DOCX", "https://docs.wto.org/imrd/directdoc.asp?DDFDocuments/t/G/TBTN25/BDI571.DOCX")</f>
        <v>https://docs.wto.org/imrd/directdoc.asp?DDFDocuments/t/G/TBTN25/BDI571.DOCX</v>
      </c>
      <c r="Q8" s="6"/>
      <c r="R8" s="6"/>
    </row>
    <row r="9" spans="1:18" ht="75" x14ac:dyDescent="0.25">
      <c r="A9" s="8" t="s">
        <v>20</v>
      </c>
      <c r="B9" s="6" t="s">
        <v>27</v>
      </c>
      <c r="C9" s="7">
        <v>45688</v>
      </c>
      <c r="D9" s="9" t="str">
        <f>HYPERLINK("https://eping.wto.org/en/Search?viewData= G/TBT/N/BDI/574, G/TBT/N/KEN/1766, G/TBT/N/RWA/1166, G/TBT/N/TZA/1282, G/TBT/N/UGA/2115"," G/TBT/N/BDI/574, G/TBT/N/KEN/1766, G/TBT/N/RWA/1166, G/TBT/N/TZA/1282, G/TBT/N/UGA/2115")</f>
        <v xml:space="preserve"> G/TBT/N/BDI/574, G/TBT/N/KEN/1766, G/TBT/N/RWA/1166, G/TBT/N/TZA/1282, G/TBT/N/UGA/2115</v>
      </c>
      <c r="E9" s="8" t="s">
        <v>18</v>
      </c>
      <c r="F9" s="8" t="s">
        <v>19</v>
      </c>
      <c r="H9" s="8" t="s">
        <v>21</v>
      </c>
      <c r="I9" s="8" t="s">
        <v>22</v>
      </c>
      <c r="J9" s="8" t="s">
        <v>23</v>
      </c>
      <c r="K9" s="8" t="s">
        <v>24</v>
      </c>
      <c r="L9" s="6"/>
      <c r="M9" s="7">
        <v>45748</v>
      </c>
      <c r="N9" s="6" t="s">
        <v>25</v>
      </c>
      <c r="O9" s="8" t="s">
        <v>26</v>
      </c>
      <c r="P9" s="6" t="str">
        <f>HYPERLINK("https://docs.wto.org/imrd/directdoc.asp?DDFDocuments/t/G/TBTN25/BDI574.DOCX", "https://docs.wto.org/imrd/directdoc.asp?DDFDocuments/t/G/TBTN25/BDI574.DOCX")</f>
        <v>https://docs.wto.org/imrd/directdoc.asp?DDFDocuments/t/G/TBTN25/BDI574.DOCX</v>
      </c>
      <c r="Q9" s="6"/>
      <c r="R9" s="6"/>
    </row>
    <row r="10" spans="1:18" ht="45" x14ac:dyDescent="0.25">
      <c r="A10" s="8" t="s">
        <v>36</v>
      </c>
      <c r="B10" s="6" t="s">
        <v>46</v>
      </c>
      <c r="C10" s="7">
        <v>45688</v>
      </c>
      <c r="D10" s="9" t="str">
        <f>HYPERLINK("https://eping.wto.org/en/Search?viewData= G/TBT/N/BDI/571, G/TBT/N/KEN/1763, G/TBT/N/RWA/1163, G/TBT/N/TZA/1279, G/TBT/N/UGA/2112"," G/TBT/N/BDI/571, G/TBT/N/KEN/1763, G/TBT/N/RWA/1163, G/TBT/N/TZA/1279, G/TBT/N/UGA/2112")</f>
        <v xml:space="preserve"> G/TBT/N/BDI/571, G/TBT/N/KEN/1763, G/TBT/N/RWA/1163, G/TBT/N/TZA/1279, G/TBT/N/UGA/2112</v>
      </c>
      <c r="E10" s="8" t="s">
        <v>34</v>
      </c>
      <c r="F10" s="8" t="s">
        <v>35</v>
      </c>
      <c r="H10" s="8" t="s">
        <v>37</v>
      </c>
      <c r="I10" s="8" t="s">
        <v>38</v>
      </c>
      <c r="J10" s="8" t="s">
        <v>44</v>
      </c>
      <c r="K10" s="8" t="s">
        <v>24</v>
      </c>
      <c r="L10" s="6"/>
      <c r="M10" s="7">
        <v>45748</v>
      </c>
      <c r="N10" s="6" t="s">
        <v>25</v>
      </c>
      <c r="O10" s="8" t="s">
        <v>39</v>
      </c>
      <c r="P10" s="6" t="str">
        <f>HYPERLINK("https://docs.wto.org/imrd/directdoc.asp?DDFDocuments/t/G/TBTN25/BDI571.DOCX", "https://docs.wto.org/imrd/directdoc.asp?DDFDocuments/t/G/TBTN25/BDI571.DOCX")</f>
        <v>https://docs.wto.org/imrd/directdoc.asp?DDFDocuments/t/G/TBTN25/BDI571.DOCX</v>
      </c>
      <c r="Q10" s="6"/>
      <c r="R10" s="6"/>
    </row>
    <row r="11" spans="1:18" ht="30" x14ac:dyDescent="0.25">
      <c r="A11" s="8" t="s">
        <v>30</v>
      </c>
      <c r="B11" s="6" t="s">
        <v>46</v>
      </c>
      <c r="C11" s="7">
        <v>45688</v>
      </c>
      <c r="D11" s="9" t="str">
        <f>HYPERLINK("https://eping.wto.org/en/Search?viewData= G/TBT/N/BDI/576, G/TBT/N/KEN/1768, G/TBT/N/RWA/1168, G/TBT/N/TZA/1284, G/TBT/N/UGA/2117"," G/TBT/N/BDI/576, G/TBT/N/KEN/1768, G/TBT/N/RWA/1168, G/TBT/N/TZA/1284, G/TBT/N/UGA/2117")</f>
        <v xml:space="preserve"> G/TBT/N/BDI/576, G/TBT/N/KEN/1768, G/TBT/N/RWA/1168, G/TBT/N/TZA/1284, G/TBT/N/UGA/2117</v>
      </c>
      <c r="E11" s="8" t="s">
        <v>28</v>
      </c>
      <c r="F11" s="8" t="s">
        <v>29</v>
      </c>
      <c r="H11" s="8" t="s">
        <v>31</v>
      </c>
      <c r="I11" s="8" t="s">
        <v>32</v>
      </c>
      <c r="J11" s="8" t="s">
        <v>44</v>
      </c>
      <c r="K11" s="8" t="s">
        <v>24</v>
      </c>
      <c r="L11" s="6"/>
      <c r="M11" s="7">
        <v>45748</v>
      </c>
      <c r="N11" s="6" t="s">
        <v>25</v>
      </c>
      <c r="O11" s="8" t="s">
        <v>33</v>
      </c>
      <c r="P11" s="6" t="str">
        <f>HYPERLINK("https://docs.wto.org/imrd/directdoc.asp?DDFDocuments/t/G/TBTN25/BDI576.DOCX", "https://docs.wto.org/imrd/directdoc.asp?DDFDocuments/t/G/TBTN25/BDI576.DOCX")</f>
        <v>https://docs.wto.org/imrd/directdoc.asp?DDFDocuments/t/G/TBTN25/BDI576.DOCX</v>
      </c>
      <c r="Q11" s="6"/>
      <c r="R11" s="6"/>
    </row>
    <row r="12" spans="1:18" ht="60" x14ac:dyDescent="0.25">
      <c r="A12" s="8" t="s">
        <v>36</v>
      </c>
      <c r="B12" s="6" t="s">
        <v>46</v>
      </c>
      <c r="C12" s="7">
        <v>45688</v>
      </c>
      <c r="D12" s="9" t="str">
        <f>HYPERLINK("https://eping.wto.org/en/Search?viewData= G/TBT/N/BDI/572, G/TBT/N/KEN/1764, G/TBT/N/RWA/1164, G/TBT/N/TZA/1280, G/TBT/N/UGA/2113"," G/TBT/N/BDI/572, G/TBT/N/KEN/1764, G/TBT/N/RWA/1164, G/TBT/N/TZA/1280, G/TBT/N/UGA/2113")</f>
        <v xml:space="preserve"> G/TBT/N/BDI/572, G/TBT/N/KEN/1764, G/TBT/N/RWA/1164, G/TBT/N/TZA/1280, G/TBT/N/UGA/2113</v>
      </c>
      <c r="E12" s="8" t="s">
        <v>41</v>
      </c>
      <c r="F12" s="8" t="s">
        <v>42</v>
      </c>
      <c r="H12" s="8" t="s">
        <v>37</v>
      </c>
      <c r="I12" s="8" t="s">
        <v>38</v>
      </c>
      <c r="J12" s="8" t="s">
        <v>23</v>
      </c>
      <c r="K12" s="8" t="s">
        <v>24</v>
      </c>
      <c r="L12" s="6"/>
      <c r="M12" s="7">
        <v>45748</v>
      </c>
      <c r="N12" s="6" t="s">
        <v>25</v>
      </c>
      <c r="O12" s="8" t="s">
        <v>43</v>
      </c>
      <c r="P12" s="6" t="str">
        <f>HYPERLINK("https://docs.wto.org/imrd/directdoc.asp?DDFDocuments/t/G/TBTN25/BDI572.DOCX", "https://docs.wto.org/imrd/directdoc.asp?DDFDocuments/t/G/TBTN25/BDI572.DOCX")</f>
        <v>https://docs.wto.org/imrd/directdoc.asp?DDFDocuments/t/G/TBTN25/BDI572.DOCX</v>
      </c>
      <c r="Q12" s="6"/>
      <c r="R12" s="6"/>
    </row>
    <row r="13" spans="1:18" ht="30" x14ac:dyDescent="0.25">
      <c r="A13" s="8" t="s">
        <v>30</v>
      </c>
      <c r="B13" s="6" t="s">
        <v>45</v>
      </c>
      <c r="C13" s="7">
        <v>45688</v>
      </c>
      <c r="D13" s="9" t="str">
        <f>HYPERLINK("https://eping.wto.org/en/Search?viewData= G/TBT/N/BDI/576, G/TBT/N/KEN/1768, G/TBT/N/RWA/1168, G/TBT/N/TZA/1284, G/TBT/N/UGA/2117"," G/TBT/N/BDI/576, G/TBT/N/KEN/1768, G/TBT/N/RWA/1168, G/TBT/N/TZA/1284, G/TBT/N/UGA/2117")</f>
        <v xml:space="preserve"> G/TBT/N/BDI/576, G/TBT/N/KEN/1768, G/TBT/N/RWA/1168, G/TBT/N/TZA/1284, G/TBT/N/UGA/2117</v>
      </c>
      <c r="E13" s="8" t="s">
        <v>28</v>
      </c>
      <c r="F13" s="8" t="s">
        <v>29</v>
      </c>
      <c r="H13" s="8" t="s">
        <v>31</v>
      </c>
      <c r="I13" s="8" t="s">
        <v>32</v>
      </c>
      <c r="J13" s="8" t="s">
        <v>23</v>
      </c>
      <c r="K13" s="8" t="s">
        <v>24</v>
      </c>
      <c r="L13" s="6"/>
      <c r="M13" s="7">
        <v>45748</v>
      </c>
      <c r="N13" s="6" t="s">
        <v>25</v>
      </c>
      <c r="O13" s="8" t="s">
        <v>33</v>
      </c>
      <c r="P13" s="6" t="str">
        <f>HYPERLINK("https://docs.wto.org/imrd/directdoc.asp?DDFDocuments/t/G/TBTN25/BDI576.DOCX", "https://docs.wto.org/imrd/directdoc.asp?DDFDocuments/t/G/TBTN25/BDI576.DOCX")</f>
        <v>https://docs.wto.org/imrd/directdoc.asp?DDFDocuments/t/G/TBTN25/BDI576.DOCX</v>
      </c>
      <c r="Q13" s="6"/>
      <c r="R13" s="6"/>
    </row>
    <row r="14" spans="1:18" ht="30" x14ac:dyDescent="0.25">
      <c r="A14" s="8" t="s">
        <v>30</v>
      </c>
      <c r="B14" s="6" t="s">
        <v>40</v>
      </c>
      <c r="C14" s="7">
        <v>45688</v>
      </c>
      <c r="D14" s="9" t="str">
        <f>HYPERLINK("https://eping.wto.org/en/Search?viewData= G/TBT/N/BDI/576, G/TBT/N/KEN/1768, G/TBT/N/RWA/1168, G/TBT/N/TZA/1284, G/TBT/N/UGA/2117"," G/TBT/N/BDI/576, G/TBT/N/KEN/1768, G/TBT/N/RWA/1168, G/TBT/N/TZA/1284, G/TBT/N/UGA/2117")</f>
        <v xml:space="preserve"> G/TBT/N/BDI/576, G/TBT/N/KEN/1768, G/TBT/N/RWA/1168, G/TBT/N/TZA/1284, G/TBT/N/UGA/2117</v>
      </c>
      <c r="E14" s="8" t="s">
        <v>28</v>
      </c>
      <c r="F14" s="8" t="s">
        <v>29</v>
      </c>
      <c r="H14" s="8" t="s">
        <v>31</v>
      </c>
      <c r="I14" s="8" t="s">
        <v>32</v>
      </c>
      <c r="J14" s="8" t="s">
        <v>44</v>
      </c>
      <c r="K14" s="8" t="s">
        <v>24</v>
      </c>
      <c r="L14" s="6"/>
      <c r="M14" s="7">
        <v>45748</v>
      </c>
      <c r="N14" s="6" t="s">
        <v>25</v>
      </c>
      <c r="O14" s="8" t="s">
        <v>33</v>
      </c>
      <c r="P14" s="6" t="str">
        <f>HYPERLINK("https://docs.wto.org/imrd/directdoc.asp?DDFDocuments/t/G/TBTN25/BDI576.DOCX", "https://docs.wto.org/imrd/directdoc.asp?DDFDocuments/t/G/TBTN25/BDI576.DOCX")</f>
        <v>https://docs.wto.org/imrd/directdoc.asp?DDFDocuments/t/G/TBTN25/BDI576.DOCX</v>
      </c>
      <c r="Q14" s="6"/>
      <c r="R14" s="6"/>
    </row>
    <row r="15" spans="1:18" ht="30" x14ac:dyDescent="0.25">
      <c r="A15" s="8" t="s">
        <v>49</v>
      </c>
      <c r="B15" s="6" t="s">
        <v>46</v>
      </c>
      <c r="C15" s="7">
        <v>45688</v>
      </c>
      <c r="D15" s="9" t="str">
        <f>HYPERLINK("https://eping.wto.org/en/Search?viewData= G/TBT/N/BDI/573, G/TBT/N/KEN/1765, G/TBT/N/RWA/1165, G/TBT/N/TZA/1281, G/TBT/N/UGA/2114"," G/TBT/N/BDI/573, G/TBT/N/KEN/1765, G/TBT/N/RWA/1165, G/TBT/N/TZA/1281, G/TBT/N/UGA/2114")</f>
        <v xml:space="preserve"> G/TBT/N/BDI/573, G/TBT/N/KEN/1765, G/TBT/N/RWA/1165, G/TBT/N/TZA/1281, G/TBT/N/UGA/2114</v>
      </c>
      <c r="E15" s="8" t="s">
        <v>47</v>
      </c>
      <c r="F15" s="8" t="s">
        <v>48</v>
      </c>
      <c r="H15" s="8" t="s">
        <v>50</v>
      </c>
      <c r="I15" s="8" t="s">
        <v>32</v>
      </c>
      <c r="J15" s="8" t="s">
        <v>23</v>
      </c>
      <c r="K15" s="8" t="s">
        <v>24</v>
      </c>
      <c r="L15" s="6"/>
      <c r="M15" s="7">
        <v>45748</v>
      </c>
      <c r="N15" s="6" t="s">
        <v>25</v>
      </c>
      <c r="O15" s="8" t="s">
        <v>51</v>
      </c>
      <c r="P15" s="6" t="str">
        <f>HYPERLINK("https://docs.wto.org/imrd/directdoc.asp?DDFDocuments/t/G/TBTN25/BDI573.DOCX", "https://docs.wto.org/imrd/directdoc.asp?DDFDocuments/t/G/TBTN25/BDI573.DOCX")</f>
        <v>https://docs.wto.org/imrd/directdoc.asp?DDFDocuments/t/G/TBTN25/BDI573.DOCX</v>
      </c>
      <c r="Q15" s="6"/>
      <c r="R15" s="6"/>
    </row>
    <row r="16" spans="1:18" ht="75" x14ac:dyDescent="0.25">
      <c r="A16" s="8" t="s">
        <v>20</v>
      </c>
      <c r="B16" s="6" t="s">
        <v>27</v>
      </c>
      <c r="C16" s="7">
        <v>45688</v>
      </c>
      <c r="D16" s="9" t="str">
        <f>HYPERLINK("https://eping.wto.org/en/Search?viewData= G/TBT/N/BDI/575, G/TBT/N/KEN/1767, G/TBT/N/RWA/1167, G/TBT/N/TZA/1283, G/TBT/N/UGA/2116"," G/TBT/N/BDI/575, G/TBT/N/KEN/1767, G/TBT/N/RWA/1167, G/TBT/N/TZA/1283, G/TBT/N/UGA/2116")</f>
        <v xml:space="preserve"> G/TBT/N/BDI/575, G/TBT/N/KEN/1767, G/TBT/N/RWA/1167, G/TBT/N/TZA/1283, G/TBT/N/UGA/2116</v>
      </c>
      <c r="E16" s="8" t="s">
        <v>52</v>
      </c>
      <c r="F16" s="8" t="s">
        <v>53</v>
      </c>
      <c r="H16" s="8" t="s">
        <v>21</v>
      </c>
      <c r="I16" s="8" t="s">
        <v>22</v>
      </c>
      <c r="J16" s="8" t="s">
        <v>54</v>
      </c>
      <c r="K16" s="8" t="s">
        <v>24</v>
      </c>
      <c r="L16" s="6"/>
      <c r="M16" s="7">
        <v>45748</v>
      </c>
      <c r="N16" s="6" t="s">
        <v>25</v>
      </c>
      <c r="O16" s="8" t="s">
        <v>55</v>
      </c>
      <c r="P16" s="6" t="str">
        <f>HYPERLINK("https://docs.wto.org/imrd/directdoc.asp?DDFDocuments/t/G/TBTN25/BDI575.DOCX", "https://docs.wto.org/imrd/directdoc.asp?DDFDocuments/t/G/TBTN25/BDI575.DOCX")</f>
        <v>https://docs.wto.org/imrd/directdoc.asp?DDFDocuments/t/G/TBTN25/BDI575.DOCX</v>
      </c>
      <c r="Q16" s="6"/>
      <c r="R16" s="6"/>
    </row>
    <row r="17" spans="1:18" ht="75" x14ac:dyDescent="0.25">
      <c r="A17" s="8" t="s">
        <v>59</v>
      </c>
      <c r="B17" s="6" t="s">
        <v>56</v>
      </c>
      <c r="C17" s="7">
        <v>45688</v>
      </c>
      <c r="D17" s="9" t="str">
        <f>HYPERLINK("https://eping.wto.org/en/Search?viewData= G/TBT/N/CAN/737"," G/TBT/N/CAN/737")</f>
        <v xml:space="preserve"> G/TBT/N/CAN/737</v>
      </c>
      <c r="E17" s="8" t="s">
        <v>57</v>
      </c>
      <c r="F17" s="8" t="s">
        <v>58</v>
      </c>
      <c r="H17" s="8" t="s">
        <v>24</v>
      </c>
      <c r="I17" s="8" t="s">
        <v>24</v>
      </c>
      <c r="J17" s="8" t="s">
        <v>60</v>
      </c>
      <c r="K17" s="8" t="s">
        <v>24</v>
      </c>
      <c r="L17" s="6"/>
      <c r="M17" s="7">
        <v>45747</v>
      </c>
      <c r="N17" s="6" t="s">
        <v>25</v>
      </c>
      <c r="O17" s="8" t="s">
        <v>61</v>
      </c>
      <c r="P17" s="6" t="str">
        <f>HYPERLINK("https://docs.wto.org/imrd/directdoc.asp?DDFDocuments/t/G/TBTN25/CAN737.DOCX", "https://docs.wto.org/imrd/directdoc.asp?DDFDocuments/t/G/TBTN25/CAN737.DOCX")</f>
        <v>https://docs.wto.org/imrd/directdoc.asp?DDFDocuments/t/G/TBTN25/CAN737.DOCX</v>
      </c>
      <c r="Q17" s="6" t="str">
        <f>HYPERLINK("https://docs.wto.org/imrd/directdoc.asp?DDFDocuments/u/G/TBTN25/CAN737.DOCX", "https://docs.wto.org/imrd/directdoc.asp?DDFDocuments/u/G/TBTN25/CAN737.DOCX")</f>
        <v>https://docs.wto.org/imrd/directdoc.asp?DDFDocuments/u/G/TBTN25/CAN737.DOCX</v>
      </c>
      <c r="R17" s="6"/>
    </row>
    <row r="18" spans="1:18" ht="45" x14ac:dyDescent="0.25">
      <c r="A18" s="8" t="s">
        <v>36</v>
      </c>
      <c r="B18" s="6" t="s">
        <v>27</v>
      </c>
      <c r="C18" s="7">
        <v>45688</v>
      </c>
      <c r="D18" s="9" t="str">
        <f>HYPERLINK("https://eping.wto.org/en/Search?viewData= G/TBT/N/BDI/571, G/TBT/N/KEN/1763, G/TBT/N/RWA/1163, G/TBT/N/TZA/1279, G/TBT/N/UGA/2112"," G/TBT/N/BDI/571, G/TBT/N/KEN/1763, G/TBT/N/RWA/1163, G/TBT/N/TZA/1279, G/TBT/N/UGA/2112")</f>
        <v xml:space="preserve"> G/TBT/N/BDI/571, G/TBT/N/KEN/1763, G/TBT/N/RWA/1163, G/TBT/N/TZA/1279, G/TBT/N/UGA/2112</v>
      </c>
      <c r="E18" s="8" t="s">
        <v>34</v>
      </c>
      <c r="F18" s="8" t="s">
        <v>35</v>
      </c>
      <c r="H18" s="8" t="s">
        <v>37</v>
      </c>
      <c r="I18" s="8" t="s">
        <v>38</v>
      </c>
      <c r="J18" s="8" t="s">
        <v>23</v>
      </c>
      <c r="K18" s="8" t="s">
        <v>24</v>
      </c>
      <c r="L18" s="6"/>
      <c r="M18" s="7">
        <v>45748</v>
      </c>
      <c r="N18" s="6" t="s">
        <v>25</v>
      </c>
      <c r="O18" s="8" t="s">
        <v>39</v>
      </c>
      <c r="P18" s="6" t="str">
        <f>HYPERLINK("https://docs.wto.org/imrd/directdoc.asp?DDFDocuments/t/G/TBTN25/BDI571.DOCX", "https://docs.wto.org/imrd/directdoc.asp?DDFDocuments/t/G/TBTN25/BDI571.DOCX")</f>
        <v>https://docs.wto.org/imrd/directdoc.asp?DDFDocuments/t/G/TBTN25/BDI571.DOCX</v>
      </c>
      <c r="Q18" s="6"/>
      <c r="R18" s="6"/>
    </row>
    <row r="19" spans="1:18" ht="60" x14ac:dyDescent="0.25">
      <c r="A19" s="8" t="s">
        <v>36</v>
      </c>
      <c r="B19" s="6" t="s">
        <v>45</v>
      </c>
      <c r="C19" s="7">
        <v>45688</v>
      </c>
      <c r="D19" s="9" t="str">
        <f>HYPERLINK("https://eping.wto.org/en/Search?viewData= G/TBT/N/BDI/572, G/TBT/N/KEN/1764, G/TBT/N/RWA/1164, G/TBT/N/TZA/1280, G/TBT/N/UGA/2113"," G/TBT/N/BDI/572, G/TBT/N/KEN/1764, G/TBT/N/RWA/1164, G/TBT/N/TZA/1280, G/TBT/N/UGA/2113")</f>
        <v xml:space="preserve"> G/TBT/N/BDI/572, G/TBT/N/KEN/1764, G/TBT/N/RWA/1164, G/TBT/N/TZA/1280, G/TBT/N/UGA/2113</v>
      </c>
      <c r="E19" s="8" t="s">
        <v>41</v>
      </c>
      <c r="F19" s="8" t="s">
        <v>42</v>
      </c>
      <c r="H19" s="8" t="s">
        <v>37</v>
      </c>
      <c r="I19" s="8" t="s">
        <v>38</v>
      </c>
      <c r="J19" s="8" t="s">
        <v>44</v>
      </c>
      <c r="K19" s="8" t="s">
        <v>24</v>
      </c>
      <c r="L19" s="6"/>
      <c r="M19" s="7">
        <v>45748</v>
      </c>
      <c r="N19" s="6" t="s">
        <v>25</v>
      </c>
      <c r="O19" s="8" t="s">
        <v>43</v>
      </c>
      <c r="P19" s="6" t="str">
        <f>HYPERLINK("https://docs.wto.org/imrd/directdoc.asp?DDFDocuments/t/G/TBTN25/BDI572.DOCX", "https://docs.wto.org/imrd/directdoc.asp?DDFDocuments/t/G/TBTN25/BDI572.DOCX")</f>
        <v>https://docs.wto.org/imrd/directdoc.asp?DDFDocuments/t/G/TBTN25/BDI572.DOCX</v>
      </c>
      <c r="Q19" s="6"/>
      <c r="R19" s="6"/>
    </row>
    <row r="20" spans="1:18" ht="75" x14ac:dyDescent="0.25">
      <c r="A20" s="8" t="s">
        <v>20</v>
      </c>
      <c r="B20" s="6" t="s">
        <v>46</v>
      </c>
      <c r="C20" s="7">
        <v>45688</v>
      </c>
      <c r="D20" s="9" t="str">
        <f>HYPERLINK("https://eping.wto.org/en/Search?viewData= G/TBT/N/BDI/575, G/TBT/N/KEN/1767, G/TBT/N/RWA/1167, G/TBT/N/TZA/1283, G/TBT/N/UGA/2116"," G/TBT/N/BDI/575, G/TBT/N/KEN/1767, G/TBT/N/RWA/1167, G/TBT/N/TZA/1283, G/TBT/N/UGA/2116")</f>
        <v xml:space="preserve"> G/TBT/N/BDI/575, G/TBT/N/KEN/1767, G/TBT/N/RWA/1167, G/TBT/N/TZA/1283, G/TBT/N/UGA/2116</v>
      </c>
      <c r="E20" s="8" t="s">
        <v>52</v>
      </c>
      <c r="F20" s="8" t="s">
        <v>53</v>
      </c>
      <c r="H20" s="8" t="s">
        <v>21</v>
      </c>
      <c r="I20" s="8" t="s">
        <v>22</v>
      </c>
      <c r="J20" s="8" t="s">
        <v>62</v>
      </c>
      <c r="K20" s="8" t="s">
        <v>24</v>
      </c>
      <c r="L20" s="6"/>
      <c r="M20" s="7">
        <v>45748</v>
      </c>
      <c r="N20" s="6" t="s">
        <v>25</v>
      </c>
      <c r="O20" s="8" t="s">
        <v>55</v>
      </c>
      <c r="P20" s="6" t="str">
        <f>HYPERLINK("https://docs.wto.org/imrd/directdoc.asp?DDFDocuments/t/G/TBTN25/BDI575.DOCX", "https://docs.wto.org/imrd/directdoc.asp?DDFDocuments/t/G/TBTN25/BDI575.DOCX")</f>
        <v>https://docs.wto.org/imrd/directdoc.asp?DDFDocuments/t/G/TBTN25/BDI575.DOCX</v>
      </c>
      <c r="Q20" s="6"/>
      <c r="R20" s="6"/>
    </row>
    <row r="21" spans="1:18" ht="75" x14ac:dyDescent="0.25">
      <c r="A21" s="8" t="s">
        <v>20</v>
      </c>
      <c r="B21" s="6" t="s">
        <v>40</v>
      </c>
      <c r="C21" s="7">
        <v>45688</v>
      </c>
      <c r="D21" s="9" t="str">
        <f>HYPERLINK("https://eping.wto.org/en/Search?viewData= G/TBT/N/BDI/575, G/TBT/N/KEN/1767, G/TBT/N/RWA/1167, G/TBT/N/TZA/1283, G/TBT/N/UGA/2116"," G/TBT/N/BDI/575, G/TBT/N/KEN/1767, G/TBT/N/RWA/1167, G/TBT/N/TZA/1283, G/TBT/N/UGA/2116")</f>
        <v xml:space="preserve"> G/TBT/N/BDI/575, G/TBT/N/KEN/1767, G/TBT/N/RWA/1167, G/TBT/N/TZA/1283, G/TBT/N/UGA/2116</v>
      </c>
      <c r="E21" s="8" t="s">
        <v>52</v>
      </c>
      <c r="F21" s="8" t="s">
        <v>53</v>
      </c>
      <c r="H21" s="8" t="s">
        <v>21</v>
      </c>
      <c r="I21" s="8" t="s">
        <v>22</v>
      </c>
      <c r="J21" s="8" t="s">
        <v>63</v>
      </c>
      <c r="K21" s="8" t="s">
        <v>24</v>
      </c>
      <c r="L21" s="6"/>
      <c r="M21" s="7">
        <v>45748</v>
      </c>
      <c r="N21" s="6" t="s">
        <v>25</v>
      </c>
      <c r="O21" s="8" t="s">
        <v>55</v>
      </c>
      <c r="P21" s="6" t="str">
        <f>HYPERLINK("https://docs.wto.org/imrd/directdoc.asp?DDFDocuments/t/G/TBTN25/BDI575.DOCX", "https://docs.wto.org/imrd/directdoc.asp?DDFDocuments/t/G/TBTN25/BDI575.DOCX")</f>
        <v>https://docs.wto.org/imrd/directdoc.asp?DDFDocuments/t/G/TBTN25/BDI575.DOCX</v>
      </c>
      <c r="Q21" s="6"/>
      <c r="R21" s="6"/>
    </row>
    <row r="22" spans="1:18" ht="45" x14ac:dyDescent="0.25">
      <c r="A22" s="8" t="s">
        <v>36</v>
      </c>
      <c r="B22" s="6" t="s">
        <v>40</v>
      </c>
      <c r="C22" s="7">
        <v>45688</v>
      </c>
      <c r="D22" s="9" t="str">
        <f>HYPERLINK("https://eping.wto.org/en/Search?viewData= G/TBT/N/BDI/571, G/TBT/N/KEN/1763, G/TBT/N/RWA/1163, G/TBT/N/TZA/1279, G/TBT/N/UGA/2112"," G/TBT/N/BDI/571, G/TBT/N/KEN/1763, G/TBT/N/RWA/1163, G/TBT/N/TZA/1279, G/TBT/N/UGA/2112")</f>
        <v xml:space="preserve"> G/TBT/N/BDI/571, G/TBT/N/KEN/1763, G/TBT/N/RWA/1163, G/TBT/N/TZA/1279, G/TBT/N/UGA/2112</v>
      </c>
      <c r="E22" s="8" t="s">
        <v>34</v>
      </c>
      <c r="F22" s="8" t="s">
        <v>35</v>
      </c>
      <c r="H22" s="8" t="s">
        <v>37</v>
      </c>
      <c r="I22" s="8" t="s">
        <v>38</v>
      </c>
      <c r="J22" s="8" t="s">
        <v>44</v>
      </c>
      <c r="K22" s="8" t="s">
        <v>24</v>
      </c>
      <c r="L22" s="6"/>
      <c r="M22" s="7">
        <v>45748</v>
      </c>
      <c r="N22" s="6" t="s">
        <v>25</v>
      </c>
      <c r="O22" s="8" t="s">
        <v>39</v>
      </c>
      <c r="P22" s="6" t="str">
        <f>HYPERLINK("https://docs.wto.org/imrd/directdoc.asp?DDFDocuments/t/G/TBTN25/BDI571.DOCX", "https://docs.wto.org/imrd/directdoc.asp?DDFDocuments/t/G/TBTN25/BDI571.DOCX")</f>
        <v>https://docs.wto.org/imrd/directdoc.asp?DDFDocuments/t/G/TBTN25/BDI571.DOCX</v>
      </c>
      <c r="Q22" s="6"/>
      <c r="R22" s="6"/>
    </row>
    <row r="23" spans="1:18" ht="60" x14ac:dyDescent="0.25">
      <c r="A23" s="8" t="s">
        <v>36</v>
      </c>
      <c r="B23" s="6" t="s">
        <v>17</v>
      </c>
      <c r="C23" s="7">
        <v>45688</v>
      </c>
      <c r="D23" s="9" t="str">
        <f>HYPERLINK("https://eping.wto.org/en/Search?viewData= G/TBT/N/BDI/572, G/TBT/N/KEN/1764, G/TBT/N/RWA/1164, G/TBT/N/TZA/1280, G/TBT/N/UGA/2113"," G/TBT/N/BDI/572, G/TBT/N/KEN/1764, G/TBT/N/RWA/1164, G/TBT/N/TZA/1280, G/TBT/N/UGA/2113")</f>
        <v xml:space="preserve"> G/TBT/N/BDI/572, G/TBT/N/KEN/1764, G/TBT/N/RWA/1164, G/TBT/N/TZA/1280, G/TBT/N/UGA/2113</v>
      </c>
      <c r="E23" s="8" t="s">
        <v>41</v>
      </c>
      <c r="F23" s="8" t="s">
        <v>42</v>
      </c>
      <c r="H23" s="8" t="s">
        <v>37</v>
      </c>
      <c r="I23" s="8" t="s">
        <v>38</v>
      </c>
      <c r="J23" s="8" t="s">
        <v>44</v>
      </c>
      <c r="K23" s="8" t="s">
        <v>24</v>
      </c>
      <c r="L23" s="6"/>
      <c r="M23" s="7">
        <v>45748</v>
      </c>
      <c r="N23" s="6" t="s">
        <v>25</v>
      </c>
      <c r="O23" s="8" t="s">
        <v>43</v>
      </c>
      <c r="P23" s="6" t="str">
        <f>HYPERLINK("https://docs.wto.org/imrd/directdoc.asp?DDFDocuments/t/G/TBTN25/BDI572.DOCX", "https://docs.wto.org/imrd/directdoc.asp?DDFDocuments/t/G/TBTN25/BDI572.DOCX")</f>
        <v>https://docs.wto.org/imrd/directdoc.asp?DDFDocuments/t/G/TBTN25/BDI572.DOCX</v>
      </c>
      <c r="Q23" s="6"/>
      <c r="R23" s="6"/>
    </row>
    <row r="24" spans="1:18" ht="60" x14ac:dyDescent="0.25">
      <c r="A24" s="8" t="s">
        <v>36</v>
      </c>
      <c r="B24" s="6" t="s">
        <v>27</v>
      </c>
      <c r="C24" s="7">
        <v>45688</v>
      </c>
      <c r="D24" s="9" t="str">
        <f>HYPERLINK("https://eping.wto.org/en/Search?viewData= G/TBT/N/BDI/572, G/TBT/N/KEN/1764, G/TBT/N/RWA/1164, G/TBT/N/TZA/1280, G/TBT/N/UGA/2113"," G/TBT/N/BDI/572, G/TBT/N/KEN/1764, G/TBT/N/RWA/1164, G/TBT/N/TZA/1280, G/TBT/N/UGA/2113")</f>
        <v xml:space="preserve"> G/TBT/N/BDI/572, G/TBT/N/KEN/1764, G/TBT/N/RWA/1164, G/TBT/N/TZA/1280, G/TBT/N/UGA/2113</v>
      </c>
      <c r="E24" s="8" t="s">
        <v>41</v>
      </c>
      <c r="F24" s="8" t="s">
        <v>42</v>
      </c>
      <c r="H24" s="8" t="s">
        <v>37</v>
      </c>
      <c r="I24" s="8" t="s">
        <v>38</v>
      </c>
      <c r="J24" s="8" t="s">
        <v>44</v>
      </c>
      <c r="K24" s="8" t="s">
        <v>24</v>
      </c>
      <c r="L24" s="6"/>
      <c r="M24" s="7">
        <v>45748</v>
      </c>
      <c r="N24" s="6" t="s">
        <v>25</v>
      </c>
      <c r="O24" s="8" t="s">
        <v>43</v>
      </c>
      <c r="P24" s="6" t="str">
        <f>HYPERLINK("https://docs.wto.org/imrd/directdoc.asp?DDFDocuments/t/G/TBTN25/BDI572.DOCX", "https://docs.wto.org/imrd/directdoc.asp?DDFDocuments/t/G/TBTN25/BDI572.DOCX")</f>
        <v>https://docs.wto.org/imrd/directdoc.asp?DDFDocuments/t/G/TBTN25/BDI572.DOCX</v>
      </c>
      <c r="Q24" s="6"/>
      <c r="R24" s="6"/>
    </row>
    <row r="25" spans="1:18" ht="30" x14ac:dyDescent="0.25">
      <c r="A25" s="8" t="s">
        <v>49</v>
      </c>
      <c r="B25" s="6" t="s">
        <v>45</v>
      </c>
      <c r="C25" s="7">
        <v>45688</v>
      </c>
      <c r="D25" s="9" t="str">
        <f>HYPERLINK("https://eping.wto.org/en/Search?viewData= G/TBT/N/BDI/573, G/TBT/N/KEN/1765, G/TBT/N/RWA/1165, G/TBT/N/TZA/1281, G/TBT/N/UGA/2114"," G/TBT/N/BDI/573, G/TBT/N/KEN/1765, G/TBT/N/RWA/1165, G/TBT/N/TZA/1281, G/TBT/N/UGA/2114")</f>
        <v xml:space="preserve"> G/TBT/N/BDI/573, G/TBT/N/KEN/1765, G/TBT/N/RWA/1165, G/TBT/N/TZA/1281, G/TBT/N/UGA/2114</v>
      </c>
      <c r="E25" s="8" t="s">
        <v>47</v>
      </c>
      <c r="F25" s="8" t="s">
        <v>48</v>
      </c>
      <c r="H25" s="8" t="s">
        <v>50</v>
      </c>
      <c r="I25" s="8" t="s">
        <v>32</v>
      </c>
      <c r="J25" s="8" t="s">
        <v>44</v>
      </c>
      <c r="K25" s="8" t="s">
        <v>24</v>
      </c>
      <c r="L25" s="6"/>
      <c r="M25" s="7">
        <v>45748</v>
      </c>
      <c r="N25" s="6" t="s">
        <v>25</v>
      </c>
      <c r="O25" s="8" t="s">
        <v>51</v>
      </c>
      <c r="P25" s="6" t="str">
        <f>HYPERLINK("https://docs.wto.org/imrd/directdoc.asp?DDFDocuments/t/G/TBTN25/BDI573.DOCX", "https://docs.wto.org/imrd/directdoc.asp?DDFDocuments/t/G/TBTN25/BDI573.DOCX")</f>
        <v>https://docs.wto.org/imrd/directdoc.asp?DDFDocuments/t/G/TBTN25/BDI573.DOCX</v>
      </c>
      <c r="Q25" s="6"/>
      <c r="R25" s="6"/>
    </row>
    <row r="26" spans="1:18" ht="30" x14ac:dyDescent="0.25">
      <c r="A26" s="8" t="s">
        <v>49</v>
      </c>
      <c r="B26" s="6" t="s">
        <v>27</v>
      </c>
      <c r="C26" s="7">
        <v>45688</v>
      </c>
      <c r="D26" s="9" t="str">
        <f>HYPERLINK("https://eping.wto.org/en/Search?viewData= G/TBT/N/BDI/573, G/TBT/N/KEN/1765, G/TBT/N/RWA/1165, G/TBT/N/TZA/1281, G/TBT/N/UGA/2114"," G/TBT/N/BDI/573, G/TBT/N/KEN/1765, G/TBT/N/RWA/1165, G/TBT/N/TZA/1281, G/TBT/N/UGA/2114")</f>
        <v xml:space="preserve"> G/TBT/N/BDI/573, G/TBT/N/KEN/1765, G/TBT/N/RWA/1165, G/TBT/N/TZA/1281, G/TBT/N/UGA/2114</v>
      </c>
      <c r="E26" s="8" t="s">
        <v>47</v>
      </c>
      <c r="F26" s="8" t="s">
        <v>48</v>
      </c>
      <c r="H26" s="8" t="s">
        <v>50</v>
      </c>
      <c r="I26" s="8" t="s">
        <v>32</v>
      </c>
      <c r="J26" s="8" t="s">
        <v>44</v>
      </c>
      <c r="K26" s="8" t="s">
        <v>24</v>
      </c>
      <c r="L26" s="6"/>
      <c r="M26" s="7">
        <v>45748</v>
      </c>
      <c r="N26" s="6" t="s">
        <v>25</v>
      </c>
      <c r="O26" s="8" t="s">
        <v>51</v>
      </c>
      <c r="P26" s="6" t="str">
        <f>HYPERLINK("https://docs.wto.org/imrd/directdoc.asp?DDFDocuments/t/G/TBTN25/BDI573.DOCX", "https://docs.wto.org/imrd/directdoc.asp?DDFDocuments/t/G/TBTN25/BDI573.DOCX")</f>
        <v>https://docs.wto.org/imrd/directdoc.asp?DDFDocuments/t/G/TBTN25/BDI573.DOCX</v>
      </c>
      <c r="Q26" s="6"/>
      <c r="R26" s="6"/>
    </row>
    <row r="27" spans="1:18" ht="75" x14ac:dyDescent="0.25">
      <c r="A27" s="8" t="s">
        <v>20</v>
      </c>
      <c r="B27" s="6" t="s">
        <v>45</v>
      </c>
      <c r="C27" s="7">
        <v>45688</v>
      </c>
      <c r="D27" s="9" t="str">
        <f>HYPERLINK("https://eping.wto.org/en/Search?viewData= G/TBT/N/BDI/574, G/TBT/N/KEN/1766, G/TBT/N/RWA/1166, G/TBT/N/TZA/1282, G/TBT/N/UGA/2115"," G/TBT/N/BDI/574, G/TBT/N/KEN/1766, G/TBT/N/RWA/1166, G/TBT/N/TZA/1282, G/TBT/N/UGA/2115")</f>
        <v xml:space="preserve"> G/TBT/N/BDI/574, G/TBT/N/KEN/1766, G/TBT/N/RWA/1166, G/TBT/N/TZA/1282, G/TBT/N/UGA/2115</v>
      </c>
      <c r="E27" s="8" t="s">
        <v>18</v>
      </c>
      <c r="F27" s="8" t="s">
        <v>19</v>
      </c>
      <c r="H27" s="8" t="s">
        <v>21</v>
      </c>
      <c r="I27" s="8" t="s">
        <v>22</v>
      </c>
      <c r="J27" s="8" t="s">
        <v>23</v>
      </c>
      <c r="K27" s="8" t="s">
        <v>24</v>
      </c>
      <c r="L27" s="6"/>
      <c r="M27" s="7">
        <v>45748</v>
      </c>
      <c r="N27" s="6" t="s">
        <v>25</v>
      </c>
      <c r="O27" s="8" t="s">
        <v>26</v>
      </c>
      <c r="P27" s="6" t="str">
        <f>HYPERLINK("https://docs.wto.org/imrd/directdoc.asp?DDFDocuments/t/G/TBTN25/BDI574.DOCX", "https://docs.wto.org/imrd/directdoc.asp?DDFDocuments/t/G/TBTN25/BDI574.DOCX")</f>
        <v>https://docs.wto.org/imrd/directdoc.asp?DDFDocuments/t/G/TBTN25/BDI574.DOCX</v>
      </c>
      <c r="Q27" s="6"/>
      <c r="R27" s="6"/>
    </row>
    <row r="28" spans="1:18" ht="75" x14ac:dyDescent="0.25">
      <c r="A28" s="8" t="s">
        <v>20</v>
      </c>
      <c r="B28" s="6" t="s">
        <v>17</v>
      </c>
      <c r="C28" s="7">
        <v>45688</v>
      </c>
      <c r="D28" s="9" t="str">
        <f>HYPERLINK("https://eping.wto.org/en/Search?viewData= G/TBT/N/BDI/575, G/TBT/N/KEN/1767, G/TBT/N/RWA/1167, G/TBT/N/TZA/1283, G/TBT/N/UGA/2116"," G/TBT/N/BDI/575, G/TBT/N/KEN/1767, G/TBT/N/RWA/1167, G/TBT/N/TZA/1283, G/TBT/N/UGA/2116")</f>
        <v xml:space="preserve"> G/TBT/N/BDI/575, G/TBT/N/KEN/1767, G/TBT/N/RWA/1167, G/TBT/N/TZA/1283, G/TBT/N/UGA/2116</v>
      </c>
      <c r="E28" s="8" t="s">
        <v>52</v>
      </c>
      <c r="F28" s="8" t="s">
        <v>53</v>
      </c>
      <c r="H28" s="8" t="s">
        <v>21</v>
      </c>
      <c r="I28" s="8" t="s">
        <v>22</v>
      </c>
      <c r="J28" s="8" t="s">
        <v>54</v>
      </c>
      <c r="K28" s="8" t="s">
        <v>24</v>
      </c>
      <c r="L28" s="6"/>
      <c r="M28" s="7">
        <v>45748</v>
      </c>
      <c r="N28" s="6" t="s">
        <v>25</v>
      </c>
      <c r="O28" s="8" t="s">
        <v>55</v>
      </c>
      <c r="P28" s="6" t="str">
        <f>HYPERLINK("https://docs.wto.org/imrd/directdoc.asp?DDFDocuments/t/G/TBTN25/BDI575.DOCX", "https://docs.wto.org/imrd/directdoc.asp?DDFDocuments/t/G/TBTN25/BDI575.DOCX")</f>
        <v>https://docs.wto.org/imrd/directdoc.asp?DDFDocuments/t/G/TBTN25/BDI575.DOCX</v>
      </c>
      <c r="Q28" s="6"/>
      <c r="R28" s="6"/>
    </row>
    <row r="29" spans="1:18" ht="30" x14ac:dyDescent="0.25">
      <c r="A29" s="8" t="s">
        <v>49</v>
      </c>
      <c r="B29" s="6" t="s">
        <v>40</v>
      </c>
      <c r="C29" s="7">
        <v>45688</v>
      </c>
      <c r="D29" s="9" t="str">
        <f>HYPERLINK("https://eping.wto.org/en/Search?viewData= G/TBT/N/BDI/573, G/TBT/N/KEN/1765, G/TBT/N/RWA/1165, G/TBT/N/TZA/1281, G/TBT/N/UGA/2114"," G/TBT/N/BDI/573, G/TBT/N/KEN/1765, G/TBT/N/RWA/1165, G/TBT/N/TZA/1281, G/TBT/N/UGA/2114")</f>
        <v xml:space="preserve"> G/TBT/N/BDI/573, G/TBT/N/KEN/1765, G/TBT/N/RWA/1165, G/TBT/N/TZA/1281, G/TBT/N/UGA/2114</v>
      </c>
      <c r="E29" s="8" t="s">
        <v>47</v>
      </c>
      <c r="F29" s="8" t="s">
        <v>48</v>
      </c>
      <c r="H29" s="8" t="s">
        <v>50</v>
      </c>
      <c r="I29" s="8" t="s">
        <v>32</v>
      </c>
      <c r="J29" s="8" t="s">
        <v>44</v>
      </c>
      <c r="K29" s="8" t="s">
        <v>24</v>
      </c>
      <c r="L29" s="6"/>
      <c r="M29" s="7">
        <v>45748</v>
      </c>
      <c r="N29" s="6" t="s">
        <v>25</v>
      </c>
      <c r="O29" s="8" t="s">
        <v>51</v>
      </c>
      <c r="P29" s="6" t="str">
        <f>HYPERLINK("https://docs.wto.org/imrd/directdoc.asp?DDFDocuments/t/G/TBTN25/BDI573.DOCX", "https://docs.wto.org/imrd/directdoc.asp?DDFDocuments/t/G/TBTN25/BDI573.DOCX")</f>
        <v>https://docs.wto.org/imrd/directdoc.asp?DDFDocuments/t/G/TBTN25/BDI573.DOCX</v>
      </c>
      <c r="Q29" s="6"/>
      <c r="R29" s="6"/>
    </row>
    <row r="30" spans="1:18" ht="75" x14ac:dyDescent="0.25">
      <c r="A30" s="8" t="s">
        <v>20</v>
      </c>
      <c r="B30" s="6" t="s">
        <v>46</v>
      </c>
      <c r="C30" s="7">
        <v>45688</v>
      </c>
      <c r="D30" s="9" t="str">
        <f>HYPERLINK("https://eping.wto.org/en/Search?viewData= G/TBT/N/BDI/574, G/TBT/N/KEN/1766, G/TBT/N/RWA/1166, G/TBT/N/TZA/1282, G/TBT/N/UGA/2115"," G/TBT/N/BDI/574, G/TBT/N/KEN/1766, G/TBT/N/RWA/1166, G/TBT/N/TZA/1282, G/TBT/N/UGA/2115")</f>
        <v xml:space="preserve"> G/TBT/N/BDI/574, G/TBT/N/KEN/1766, G/TBT/N/RWA/1166, G/TBT/N/TZA/1282, G/TBT/N/UGA/2115</v>
      </c>
      <c r="E30" s="8" t="s">
        <v>18</v>
      </c>
      <c r="F30" s="8" t="s">
        <v>19</v>
      </c>
      <c r="H30" s="8" t="s">
        <v>21</v>
      </c>
      <c r="I30" s="8" t="s">
        <v>22</v>
      </c>
      <c r="J30" s="8" t="s">
        <v>44</v>
      </c>
      <c r="K30" s="8" t="s">
        <v>24</v>
      </c>
      <c r="L30" s="6"/>
      <c r="M30" s="7">
        <v>45748</v>
      </c>
      <c r="N30" s="6" t="s">
        <v>25</v>
      </c>
      <c r="O30" s="8" t="s">
        <v>26</v>
      </c>
      <c r="P30" s="6" t="str">
        <f>HYPERLINK("https://docs.wto.org/imrd/directdoc.asp?DDFDocuments/t/G/TBTN25/BDI574.DOCX", "https://docs.wto.org/imrd/directdoc.asp?DDFDocuments/t/G/TBTN25/BDI574.DOCX")</f>
        <v>https://docs.wto.org/imrd/directdoc.asp?DDFDocuments/t/G/TBTN25/BDI574.DOCX</v>
      </c>
      <c r="Q30" s="6"/>
      <c r="R30" s="6"/>
    </row>
    <row r="31" spans="1:18" ht="120" x14ac:dyDescent="0.25">
      <c r="A31" s="8" t="s">
        <v>67</v>
      </c>
      <c r="B31" s="6" t="s">
        <v>64</v>
      </c>
      <c r="C31" s="7">
        <v>45688</v>
      </c>
      <c r="D31" s="9" t="str">
        <f>HYPERLINK("https://eping.wto.org/en/Search?viewData= G/TBT/N/THA/757"," G/TBT/N/THA/757")</f>
        <v xml:space="preserve"> G/TBT/N/THA/757</v>
      </c>
      <c r="E31" s="8" t="s">
        <v>65</v>
      </c>
      <c r="F31" s="8" t="s">
        <v>66</v>
      </c>
      <c r="H31" s="8" t="s">
        <v>24</v>
      </c>
      <c r="I31" s="8" t="s">
        <v>24</v>
      </c>
      <c r="J31" s="8" t="s">
        <v>60</v>
      </c>
      <c r="K31" s="8" t="s">
        <v>68</v>
      </c>
      <c r="L31" s="6"/>
      <c r="M31" s="7">
        <v>45748</v>
      </c>
      <c r="N31" s="6" t="s">
        <v>25</v>
      </c>
      <c r="O31" s="8" t="s">
        <v>69</v>
      </c>
      <c r="P31" s="6" t="str">
        <f>HYPERLINK("https://docs.wto.org/imrd/directdoc.asp?DDFDocuments/t/G/TBTN25/THA757.DOCX", "https://docs.wto.org/imrd/directdoc.asp?DDFDocuments/t/G/TBTN25/THA757.DOCX")</f>
        <v>https://docs.wto.org/imrd/directdoc.asp?DDFDocuments/t/G/TBTN25/THA757.DOCX</v>
      </c>
      <c r="Q31" s="6"/>
      <c r="R31" s="6"/>
    </row>
    <row r="32" spans="1:18" ht="75" x14ac:dyDescent="0.25">
      <c r="A32" s="8" t="s">
        <v>20</v>
      </c>
      <c r="B32" s="6" t="s">
        <v>45</v>
      </c>
      <c r="C32" s="7">
        <v>45688</v>
      </c>
      <c r="D32" s="9" t="str">
        <f>HYPERLINK("https://eping.wto.org/en/Search?viewData= G/TBT/N/BDI/575, G/TBT/N/KEN/1767, G/TBT/N/RWA/1167, G/TBT/N/TZA/1283, G/TBT/N/UGA/2116"," G/TBT/N/BDI/575, G/TBT/N/KEN/1767, G/TBT/N/RWA/1167, G/TBT/N/TZA/1283, G/TBT/N/UGA/2116")</f>
        <v xml:space="preserve"> G/TBT/N/BDI/575, G/TBT/N/KEN/1767, G/TBT/N/RWA/1167, G/TBT/N/TZA/1283, G/TBT/N/UGA/2116</v>
      </c>
      <c r="E32" s="8" t="s">
        <v>52</v>
      </c>
      <c r="F32" s="8" t="s">
        <v>53</v>
      </c>
      <c r="H32" s="8" t="s">
        <v>21</v>
      </c>
      <c r="I32" s="8" t="s">
        <v>22</v>
      </c>
      <c r="J32" s="8" t="s">
        <v>54</v>
      </c>
      <c r="K32" s="8" t="s">
        <v>24</v>
      </c>
      <c r="L32" s="6"/>
      <c r="M32" s="7">
        <v>45748</v>
      </c>
      <c r="N32" s="6" t="s">
        <v>25</v>
      </c>
      <c r="O32" s="8" t="s">
        <v>55</v>
      </c>
      <c r="P32" s="6" t="str">
        <f>HYPERLINK("https://docs.wto.org/imrd/directdoc.asp?DDFDocuments/t/G/TBTN25/BDI575.DOCX", "https://docs.wto.org/imrd/directdoc.asp?DDFDocuments/t/G/TBTN25/BDI575.DOCX")</f>
        <v>https://docs.wto.org/imrd/directdoc.asp?DDFDocuments/t/G/TBTN25/BDI575.DOCX</v>
      </c>
      <c r="Q32" s="6"/>
      <c r="R32" s="6"/>
    </row>
    <row r="33" spans="1:18" ht="30" x14ac:dyDescent="0.25">
      <c r="A33" s="8" t="s">
        <v>49</v>
      </c>
      <c r="B33" s="6" t="s">
        <v>17</v>
      </c>
      <c r="C33" s="7">
        <v>45688</v>
      </c>
      <c r="D33" s="9" t="str">
        <f>HYPERLINK("https://eping.wto.org/en/Search?viewData= G/TBT/N/BDI/573, G/TBT/N/KEN/1765, G/TBT/N/RWA/1165, G/TBT/N/TZA/1281, G/TBT/N/UGA/2114"," G/TBT/N/BDI/573, G/TBT/N/KEN/1765, G/TBT/N/RWA/1165, G/TBT/N/TZA/1281, G/TBT/N/UGA/2114")</f>
        <v xml:space="preserve"> G/TBT/N/BDI/573, G/TBT/N/KEN/1765, G/TBT/N/RWA/1165, G/TBT/N/TZA/1281, G/TBT/N/UGA/2114</v>
      </c>
      <c r="E33" s="8" t="s">
        <v>47</v>
      </c>
      <c r="F33" s="8" t="s">
        <v>48</v>
      </c>
      <c r="H33" s="8" t="s">
        <v>50</v>
      </c>
      <c r="I33" s="8" t="s">
        <v>32</v>
      </c>
      <c r="J33" s="8" t="s">
        <v>44</v>
      </c>
      <c r="K33" s="8" t="s">
        <v>24</v>
      </c>
      <c r="L33" s="6"/>
      <c r="M33" s="7">
        <v>45748</v>
      </c>
      <c r="N33" s="6" t="s">
        <v>25</v>
      </c>
      <c r="O33" s="8" t="s">
        <v>51</v>
      </c>
      <c r="P33" s="6" t="str">
        <f>HYPERLINK("https://docs.wto.org/imrd/directdoc.asp?DDFDocuments/t/G/TBTN25/BDI573.DOCX", "https://docs.wto.org/imrd/directdoc.asp?DDFDocuments/t/G/TBTN25/BDI573.DOCX")</f>
        <v>https://docs.wto.org/imrd/directdoc.asp?DDFDocuments/t/G/TBTN25/BDI573.DOCX</v>
      </c>
      <c r="Q33" s="6"/>
      <c r="R33" s="6"/>
    </row>
    <row r="34" spans="1:18" ht="45" x14ac:dyDescent="0.25">
      <c r="A34" s="8" t="s">
        <v>36</v>
      </c>
      <c r="B34" s="6" t="s">
        <v>27</v>
      </c>
      <c r="C34" s="7">
        <v>45687</v>
      </c>
      <c r="D34" s="9" t="str">
        <f>HYPERLINK("https://eping.wto.org/en/Search?viewData= G/TBT/N/BDI/569, G/TBT/N/KEN/1761, G/TBT/N/RWA/1161, G/TBT/N/TZA/1277, G/TBT/N/UGA/2110"," G/TBT/N/BDI/569, G/TBT/N/KEN/1761, G/TBT/N/RWA/1161, G/TBT/N/TZA/1277, G/TBT/N/UGA/2110")</f>
        <v xml:space="preserve"> G/TBT/N/BDI/569, G/TBT/N/KEN/1761, G/TBT/N/RWA/1161, G/TBT/N/TZA/1277, G/TBT/N/UGA/2110</v>
      </c>
      <c r="E34" s="8" t="s">
        <v>70</v>
      </c>
      <c r="F34" s="8" t="s">
        <v>71</v>
      </c>
      <c r="H34" s="8" t="s">
        <v>37</v>
      </c>
      <c r="I34" s="8" t="s">
        <v>38</v>
      </c>
      <c r="J34" s="8" t="s">
        <v>44</v>
      </c>
      <c r="K34" s="8" t="s">
        <v>24</v>
      </c>
      <c r="L34" s="6"/>
      <c r="M34" s="7">
        <v>45747</v>
      </c>
      <c r="N34" s="6" t="s">
        <v>25</v>
      </c>
      <c r="O34" s="8" t="s">
        <v>72</v>
      </c>
      <c r="P34" s="6" t="str">
        <f>HYPERLINK("https://docs.wto.org/imrd/directdoc.asp?DDFDocuments/t/G/TBTN25/BDI569.DOCX", "https://docs.wto.org/imrd/directdoc.asp?DDFDocuments/t/G/TBTN25/BDI569.DOCX")</f>
        <v>https://docs.wto.org/imrd/directdoc.asp?DDFDocuments/t/G/TBTN25/BDI569.DOCX</v>
      </c>
      <c r="Q34" s="6"/>
      <c r="R34" s="6"/>
    </row>
    <row r="35" spans="1:18" ht="45" x14ac:dyDescent="0.25">
      <c r="A35" s="8" t="s">
        <v>36</v>
      </c>
      <c r="B35" s="6" t="s">
        <v>17</v>
      </c>
      <c r="C35" s="7">
        <v>45687</v>
      </c>
      <c r="D35" s="9" t="str">
        <f>HYPERLINK("https://eping.wto.org/en/Search?viewData= G/TBT/N/BDI/568, G/TBT/N/KEN/1760, G/TBT/N/RWA/1160, G/TBT/N/TZA/1276, G/TBT/N/UGA/2109"," G/TBT/N/BDI/568, G/TBT/N/KEN/1760, G/TBT/N/RWA/1160, G/TBT/N/TZA/1276, G/TBT/N/UGA/2109")</f>
        <v xml:space="preserve"> G/TBT/N/BDI/568, G/TBT/N/KEN/1760, G/TBT/N/RWA/1160, G/TBT/N/TZA/1276, G/TBT/N/UGA/2109</v>
      </c>
      <c r="E35" s="8" t="s">
        <v>73</v>
      </c>
      <c r="F35" s="8" t="s">
        <v>74</v>
      </c>
      <c r="H35" s="8" t="s">
        <v>37</v>
      </c>
      <c r="I35" s="8" t="s">
        <v>38</v>
      </c>
      <c r="J35" s="8" t="s">
        <v>44</v>
      </c>
      <c r="K35" s="8" t="s">
        <v>24</v>
      </c>
      <c r="L35" s="6"/>
      <c r="M35" s="7">
        <v>45747</v>
      </c>
      <c r="N35" s="6" t="s">
        <v>25</v>
      </c>
      <c r="O35" s="8" t="s">
        <v>75</v>
      </c>
      <c r="P35" s="6" t="str">
        <f>HYPERLINK("https://docs.wto.org/imrd/directdoc.asp?DDFDocuments/t/G/TBTN25/BDI568.DOCX", "https://docs.wto.org/imrd/directdoc.asp?DDFDocuments/t/G/TBTN25/BDI568.DOCX")</f>
        <v>https://docs.wto.org/imrd/directdoc.asp?DDFDocuments/t/G/TBTN25/BDI568.DOCX</v>
      </c>
      <c r="Q35" s="6"/>
      <c r="R35" s="6"/>
    </row>
    <row r="36" spans="1:18" ht="45" x14ac:dyDescent="0.25">
      <c r="A36" s="8" t="s">
        <v>36</v>
      </c>
      <c r="B36" s="6" t="s">
        <v>17</v>
      </c>
      <c r="C36" s="7">
        <v>45687</v>
      </c>
      <c r="D36" s="9" t="str">
        <f>HYPERLINK("https://eping.wto.org/en/Search?viewData= G/TBT/N/BDI/569, G/TBT/N/KEN/1761, G/TBT/N/RWA/1161, G/TBT/N/TZA/1277, G/TBT/N/UGA/2110"," G/TBT/N/BDI/569, G/TBT/N/KEN/1761, G/TBT/N/RWA/1161, G/TBT/N/TZA/1277, G/TBT/N/UGA/2110")</f>
        <v xml:space="preserve"> G/TBT/N/BDI/569, G/TBT/N/KEN/1761, G/TBT/N/RWA/1161, G/TBT/N/TZA/1277, G/TBT/N/UGA/2110</v>
      </c>
      <c r="E36" s="8" t="s">
        <v>70</v>
      </c>
      <c r="F36" s="8" t="s">
        <v>71</v>
      </c>
      <c r="H36" s="8" t="s">
        <v>37</v>
      </c>
      <c r="I36" s="8" t="s">
        <v>38</v>
      </c>
      <c r="J36" s="8" t="s">
        <v>44</v>
      </c>
      <c r="K36" s="8" t="s">
        <v>24</v>
      </c>
      <c r="L36" s="6"/>
      <c r="M36" s="7">
        <v>45747</v>
      </c>
      <c r="N36" s="6" t="s">
        <v>25</v>
      </c>
      <c r="O36" s="8" t="s">
        <v>72</v>
      </c>
      <c r="P36" s="6" t="str">
        <f>HYPERLINK("https://docs.wto.org/imrd/directdoc.asp?DDFDocuments/t/G/TBTN25/BDI569.DOCX", "https://docs.wto.org/imrd/directdoc.asp?DDFDocuments/t/G/TBTN25/BDI569.DOCX")</f>
        <v>https://docs.wto.org/imrd/directdoc.asp?DDFDocuments/t/G/TBTN25/BDI569.DOCX</v>
      </c>
      <c r="Q36" s="6"/>
      <c r="R36" s="6"/>
    </row>
    <row r="37" spans="1:18" ht="45" x14ac:dyDescent="0.25">
      <c r="A37" s="8" t="s">
        <v>36</v>
      </c>
      <c r="B37" s="6" t="s">
        <v>45</v>
      </c>
      <c r="C37" s="7">
        <v>45687</v>
      </c>
      <c r="D37" s="9" t="str">
        <f>HYPERLINK("https://eping.wto.org/en/Search?viewData= G/TBT/N/BDI/569, G/TBT/N/KEN/1761, G/TBT/N/RWA/1161, G/TBT/N/TZA/1277, G/TBT/N/UGA/2110"," G/TBT/N/BDI/569, G/TBT/N/KEN/1761, G/TBT/N/RWA/1161, G/TBT/N/TZA/1277, G/TBT/N/UGA/2110")</f>
        <v xml:space="preserve"> G/TBT/N/BDI/569, G/TBT/N/KEN/1761, G/TBT/N/RWA/1161, G/TBT/N/TZA/1277, G/TBT/N/UGA/2110</v>
      </c>
      <c r="E37" s="8" t="s">
        <v>70</v>
      </c>
      <c r="F37" s="8" t="s">
        <v>71</v>
      </c>
      <c r="H37" s="8" t="s">
        <v>37</v>
      </c>
      <c r="I37" s="8" t="s">
        <v>38</v>
      </c>
      <c r="J37" s="8" t="s">
        <v>44</v>
      </c>
      <c r="K37" s="8" t="s">
        <v>24</v>
      </c>
      <c r="L37" s="6"/>
      <c r="M37" s="7">
        <v>45747</v>
      </c>
      <c r="N37" s="6" t="s">
        <v>25</v>
      </c>
      <c r="O37" s="8" t="s">
        <v>72</v>
      </c>
      <c r="P37" s="6" t="str">
        <f>HYPERLINK("https://docs.wto.org/imrd/directdoc.asp?DDFDocuments/t/G/TBTN25/BDI569.DOCX", "https://docs.wto.org/imrd/directdoc.asp?DDFDocuments/t/G/TBTN25/BDI569.DOCX")</f>
        <v>https://docs.wto.org/imrd/directdoc.asp?DDFDocuments/t/G/TBTN25/BDI569.DOCX</v>
      </c>
      <c r="Q37" s="6"/>
      <c r="R37" s="6"/>
    </row>
    <row r="38" spans="1:18" ht="30" x14ac:dyDescent="0.25">
      <c r="A38" s="8" t="s">
        <v>79</v>
      </c>
      <c r="B38" s="6" t="s">
        <v>76</v>
      </c>
      <c r="C38" s="7">
        <v>45687</v>
      </c>
      <c r="D38" s="9" t="str">
        <f>HYPERLINK("https://eping.wto.org/en/Search?viewData= G/TBT/N/ARG/462"," G/TBT/N/ARG/462")</f>
        <v xml:space="preserve"> G/TBT/N/ARG/462</v>
      </c>
      <c r="E38" s="8" t="s">
        <v>77</v>
      </c>
      <c r="F38" s="8" t="s">
        <v>78</v>
      </c>
      <c r="H38" s="8" t="s">
        <v>24</v>
      </c>
      <c r="I38" s="8" t="s">
        <v>24</v>
      </c>
      <c r="J38" s="8" t="s">
        <v>80</v>
      </c>
      <c r="K38" s="8" t="s">
        <v>81</v>
      </c>
      <c r="L38" s="6"/>
      <c r="M38" s="7">
        <v>45722</v>
      </c>
      <c r="N38" s="6" t="s">
        <v>25</v>
      </c>
      <c r="O38" s="8" t="s">
        <v>82</v>
      </c>
      <c r="P38" s="6"/>
      <c r="Q38" s="6"/>
      <c r="R38" s="6" t="str">
        <f>HYPERLINK("https://docs.wto.org/imrd/directdoc.asp?DDFDocuments/v/G/TBT/ARG462.DOCX", "https://docs.wto.org/imrd/directdoc.asp?DDFDocuments/v/G/TBT/ARG462.DOCX")</f>
        <v>https://docs.wto.org/imrd/directdoc.asp?DDFDocuments/v/G/TBT/ARG462.DOCX</v>
      </c>
    </row>
    <row r="39" spans="1:18" ht="45" x14ac:dyDescent="0.25">
      <c r="A39" s="8" t="s">
        <v>36</v>
      </c>
      <c r="B39" s="6" t="s">
        <v>46</v>
      </c>
      <c r="C39" s="7">
        <v>45687</v>
      </c>
      <c r="D39" s="9" t="str">
        <f>HYPERLINK("https://eping.wto.org/en/Search?viewData= G/TBT/N/BDI/569, G/TBT/N/KEN/1761, G/TBT/N/RWA/1161, G/TBT/N/TZA/1277, G/TBT/N/UGA/2110"," G/TBT/N/BDI/569, G/TBT/N/KEN/1761, G/TBT/N/RWA/1161, G/TBT/N/TZA/1277, G/TBT/N/UGA/2110")</f>
        <v xml:space="preserve"> G/TBT/N/BDI/569, G/TBT/N/KEN/1761, G/TBT/N/RWA/1161, G/TBT/N/TZA/1277, G/TBT/N/UGA/2110</v>
      </c>
      <c r="E39" s="8" t="s">
        <v>70</v>
      </c>
      <c r="F39" s="8" t="s">
        <v>71</v>
      </c>
      <c r="H39" s="8" t="s">
        <v>37</v>
      </c>
      <c r="I39" s="8" t="s">
        <v>38</v>
      </c>
      <c r="J39" s="8" t="s">
        <v>23</v>
      </c>
      <c r="K39" s="8" t="s">
        <v>24</v>
      </c>
      <c r="L39" s="6"/>
      <c r="M39" s="7">
        <v>45747</v>
      </c>
      <c r="N39" s="6" t="s">
        <v>25</v>
      </c>
      <c r="O39" s="8" t="s">
        <v>72</v>
      </c>
      <c r="P39" s="6" t="str">
        <f>HYPERLINK("https://docs.wto.org/imrd/directdoc.asp?DDFDocuments/t/G/TBTN25/BDI569.DOCX", "https://docs.wto.org/imrd/directdoc.asp?DDFDocuments/t/G/TBTN25/BDI569.DOCX")</f>
        <v>https://docs.wto.org/imrd/directdoc.asp?DDFDocuments/t/G/TBTN25/BDI569.DOCX</v>
      </c>
      <c r="Q39" s="6"/>
      <c r="R39" s="6"/>
    </row>
    <row r="40" spans="1:18" ht="45" x14ac:dyDescent="0.25">
      <c r="A40" s="8" t="s">
        <v>36</v>
      </c>
      <c r="B40" s="6" t="s">
        <v>40</v>
      </c>
      <c r="C40" s="7">
        <v>45687</v>
      </c>
      <c r="D40" s="9" t="str">
        <f>HYPERLINK("https://eping.wto.org/en/Search?viewData= G/TBT/N/BDI/568, G/TBT/N/KEN/1760, G/TBT/N/RWA/1160, G/TBT/N/TZA/1276, G/TBT/N/UGA/2109"," G/TBT/N/BDI/568, G/TBT/N/KEN/1760, G/TBT/N/RWA/1160, G/TBT/N/TZA/1276, G/TBT/N/UGA/2109")</f>
        <v xml:space="preserve"> G/TBT/N/BDI/568, G/TBT/N/KEN/1760, G/TBT/N/RWA/1160, G/TBT/N/TZA/1276, G/TBT/N/UGA/2109</v>
      </c>
      <c r="E40" s="8" t="s">
        <v>73</v>
      </c>
      <c r="F40" s="8" t="s">
        <v>74</v>
      </c>
      <c r="H40" s="8" t="s">
        <v>37</v>
      </c>
      <c r="I40" s="8" t="s">
        <v>38</v>
      </c>
      <c r="J40" s="8" t="s">
        <v>23</v>
      </c>
      <c r="K40" s="8" t="s">
        <v>24</v>
      </c>
      <c r="L40" s="6"/>
      <c r="M40" s="7">
        <v>45747</v>
      </c>
      <c r="N40" s="6" t="s">
        <v>25</v>
      </c>
      <c r="O40" s="8" t="s">
        <v>75</v>
      </c>
      <c r="P40" s="6" t="str">
        <f>HYPERLINK("https://docs.wto.org/imrd/directdoc.asp?DDFDocuments/t/G/TBTN25/BDI568.DOCX", "https://docs.wto.org/imrd/directdoc.asp?DDFDocuments/t/G/TBTN25/BDI568.DOCX")</f>
        <v>https://docs.wto.org/imrd/directdoc.asp?DDFDocuments/t/G/TBTN25/BDI568.DOCX</v>
      </c>
      <c r="Q40" s="6"/>
      <c r="R40" s="6"/>
    </row>
    <row r="41" spans="1:18" ht="150" x14ac:dyDescent="0.25">
      <c r="A41" s="8" t="s">
        <v>86</v>
      </c>
      <c r="B41" s="6" t="s">
        <v>83</v>
      </c>
      <c r="C41" s="7">
        <v>45687</v>
      </c>
      <c r="D41" s="9" t="str">
        <f>HYPERLINK("https://eping.wto.org/en/Search?viewData= G/TBT/N/GBR/99"," G/TBT/N/GBR/99")</f>
        <v xml:space="preserve"> G/TBT/N/GBR/99</v>
      </c>
      <c r="E41" s="8" t="s">
        <v>84</v>
      </c>
      <c r="F41" s="8" t="s">
        <v>85</v>
      </c>
      <c r="H41" s="8" t="s">
        <v>87</v>
      </c>
      <c r="I41" s="8" t="s">
        <v>24</v>
      </c>
      <c r="J41" s="8" t="s">
        <v>88</v>
      </c>
      <c r="K41" s="8" t="s">
        <v>24</v>
      </c>
      <c r="L41" s="6"/>
      <c r="M41" s="7">
        <v>45797</v>
      </c>
      <c r="N41" s="6" t="s">
        <v>25</v>
      </c>
      <c r="O41" s="6"/>
      <c r="P41" s="6" t="str">
        <f>HYPERLINK("https://docs.wto.org/imrd/directdoc.asp?DDFDocuments/t/G/TBTN25/GBR99.DOCX", "https://docs.wto.org/imrd/directdoc.asp?DDFDocuments/t/G/TBTN25/GBR99.DOCX")</f>
        <v>https://docs.wto.org/imrd/directdoc.asp?DDFDocuments/t/G/TBTN25/GBR99.DOCX</v>
      </c>
      <c r="Q41" s="6"/>
      <c r="R41" s="6"/>
    </row>
    <row r="42" spans="1:18" ht="45" x14ac:dyDescent="0.25">
      <c r="A42" s="8" t="s">
        <v>36</v>
      </c>
      <c r="B42" s="6" t="s">
        <v>27</v>
      </c>
      <c r="C42" s="7">
        <v>45687</v>
      </c>
      <c r="D42" s="9" t="str">
        <f>HYPERLINK("https://eping.wto.org/en/Search?viewData= G/TBT/N/BDI/568, G/TBT/N/KEN/1760, G/TBT/N/RWA/1160, G/TBT/N/TZA/1276, G/TBT/N/UGA/2109"," G/TBT/N/BDI/568, G/TBT/N/KEN/1760, G/TBT/N/RWA/1160, G/TBT/N/TZA/1276, G/TBT/N/UGA/2109")</f>
        <v xml:space="preserve"> G/TBT/N/BDI/568, G/TBT/N/KEN/1760, G/TBT/N/RWA/1160, G/TBT/N/TZA/1276, G/TBT/N/UGA/2109</v>
      </c>
      <c r="E42" s="8" t="s">
        <v>73</v>
      </c>
      <c r="F42" s="8" t="s">
        <v>74</v>
      </c>
      <c r="H42" s="8" t="s">
        <v>37</v>
      </c>
      <c r="I42" s="8" t="s">
        <v>38</v>
      </c>
      <c r="J42" s="8" t="s">
        <v>44</v>
      </c>
      <c r="K42" s="8" t="s">
        <v>24</v>
      </c>
      <c r="L42" s="6"/>
      <c r="M42" s="7">
        <v>45747</v>
      </c>
      <c r="N42" s="6" t="s">
        <v>25</v>
      </c>
      <c r="O42" s="8" t="s">
        <v>75</v>
      </c>
      <c r="P42" s="6" t="str">
        <f>HYPERLINK("https://docs.wto.org/imrd/directdoc.asp?DDFDocuments/t/G/TBTN25/BDI568.DOCX", "https://docs.wto.org/imrd/directdoc.asp?DDFDocuments/t/G/TBTN25/BDI568.DOCX")</f>
        <v>https://docs.wto.org/imrd/directdoc.asp?DDFDocuments/t/G/TBTN25/BDI568.DOCX</v>
      </c>
      <c r="Q42" s="6"/>
      <c r="R42" s="6"/>
    </row>
    <row r="43" spans="1:18" ht="45" x14ac:dyDescent="0.25">
      <c r="A43" s="8" t="s">
        <v>36</v>
      </c>
      <c r="B43" s="6" t="s">
        <v>45</v>
      </c>
      <c r="C43" s="7">
        <v>45687</v>
      </c>
      <c r="D43" s="9" t="str">
        <f>HYPERLINK("https://eping.wto.org/en/Search?viewData= G/TBT/N/BDI/570, G/TBT/N/KEN/1762, G/TBT/N/RWA/1162, G/TBT/N/TZA/1278, G/TBT/N/UGA/2111"," G/TBT/N/BDI/570, G/TBT/N/KEN/1762, G/TBT/N/RWA/1162, G/TBT/N/TZA/1278, G/TBT/N/UGA/2111")</f>
        <v xml:space="preserve"> G/TBT/N/BDI/570, G/TBT/N/KEN/1762, G/TBT/N/RWA/1162, G/TBT/N/TZA/1278, G/TBT/N/UGA/2111</v>
      </c>
      <c r="E43" s="8" t="s">
        <v>89</v>
      </c>
      <c r="F43" s="8" t="s">
        <v>90</v>
      </c>
      <c r="H43" s="8" t="s">
        <v>37</v>
      </c>
      <c r="I43" s="8" t="s">
        <v>38</v>
      </c>
      <c r="J43" s="8" t="s">
        <v>44</v>
      </c>
      <c r="K43" s="8" t="s">
        <v>24</v>
      </c>
      <c r="L43" s="6"/>
      <c r="M43" s="7">
        <v>45747</v>
      </c>
      <c r="N43" s="6" t="s">
        <v>25</v>
      </c>
      <c r="O43" s="8" t="s">
        <v>91</v>
      </c>
      <c r="P43" s="6" t="str">
        <f>HYPERLINK("https://docs.wto.org/imrd/directdoc.asp?DDFDocuments/t/G/TBTN25/BDI570.DOCX", "https://docs.wto.org/imrd/directdoc.asp?DDFDocuments/t/G/TBTN25/BDI570.DOCX")</f>
        <v>https://docs.wto.org/imrd/directdoc.asp?DDFDocuments/t/G/TBTN25/BDI570.DOCX</v>
      </c>
      <c r="Q43" s="6"/>
      <c r="R43" s="6"/>
    </row>
    <row r="44" spans="1:18" ht="45" x14ac:dyDescent="0.25">
      <c r="A44" s="8" t="s">
        <v>36</v>
      </c>
      <c r="B44" s="6" t="s">
        <v>46</v>
      </c>
      <c r="C44" s="7">
        <v>45687</v>
      </c>
      <c r="D44" s="9" t="str">
        <f>HYPERLINK("https://eping.wto.org/en/Search?viewData= G/TBT/N/BDI/568, G/TBT/N/KEN/1760, G/TBT/N/RWA/1160, G/TBT/N/TZA/1276, G/TBT/N/UGA/2109"," G/TBT/N/BDI/568, G/TBT/N/KEN/1760, G/TBT/N/RWA/1160, G/TBT/N/TZA/1276, G/TBT/N/UGA/2109")</f>
        <v xml:space="preserve"> G/TBT/N/BDI/568, G/TBT/N/KEN/1760, G/TBT/N/RWA/1160, G/TBT/N/TZA/1276, G/TBT/N/UGA/2109</v>
      </c>
      <c r="E44" s="8" t="s">
        <v>73</v>
      </c>
      <c r="F44" s="8" t="s">
        <v>74</v>
      </c>
      <c r="H44" s="8" t="s">
        <v>37</v>
      </c>
      <c r="I44" s="8" t="s">
        <v>38</v>
      </c>
      <c r="J44" s="8" t="s">
        <v>23</v>
      </c>
      <c r="K44" s="8" t="s">
        <v>24</v>
      </c>
      <c r="L44" s="6"/>
      <c r="M44" s="7">
        <v>45747</v>
      </c>
      <c r="N44" s="6" t="s">
        <v>25</v>
      </c>
      <c r="O44" s="8" t="s">
        <v>75</v>
      </c>
      <c r="P44" s="6" t="str">
        <f>HYPERLINK("https://docs.wto.org/imrd/directdoc.asp?DDFDocuments/t/G/TBTN25/BDI568.DOCX", "https://docs.wto.org/imrd/directdoc.asp?DDFDocuments/t/G/TBTN25/BDI568.DOCX")</f>
        <v>https://docs.wto.org/imrd/directdoc.asp?DDFDocuments/t/G/TBTN25/BDI568.DOCX</v>
      </c>
      <c r="Q44" s="6"/>
      <c r="R44" s="6"/>
    </row>
    <row r="45" spans="1:18" ht="45" x14ac:dyDescent="0.25">
      <c r="A45" s="8" t="s">
        <v>36</v>
      </c>
      <c r="B45" s="6" t="s">
        <v>45</v>
      </c>
      <c r="C45" s="7">
        <v>45687</v>
      </c>
      <c r="D45" s="9" t="str">
        <f>HYPERLINK("https://eping.wto.org/en/Search?viewData= G/TBT/N/BDI/568, G/TBT/N/KEN/1760, G/TBT/N/RWA/1160, G/TBT/N/TZA/1276, G/TBT/N/UGA/2109"," G/TBT/N/BDI/568, G/TBT/N/KEN/1760, G/TBT/N/RWA/1160, G/TBT/N/TZA/1276, G/TBT/N/UGA/2109")</f>
        <v xml:space="preserve"> G/TBT/N/BDI/568, G/TBT/N/KEN/1760, G/TBT/N/RWA/1160, G/TBT/N/TZA/1276, G/TBT/N/UGA/2109</v>
      </c>
      <c r="E45" s="8" t="s">
        <v>73</v>
      </c>
      <c r="F45" s="8" t="s">
        <v>74</v>
      </c>
      <c r="H45" s="8" t="s">
        <v>37</v>
      </c>
      <c r="I45" s="8" t="s">
        <v>38</v>
      </c>
      <c r="J45" s="8" t="s">
        <v>44</v>
      </c>
      <c r="K45" s="8" t="s">
        <v>24</v>
      </c>
      <c r="L45" s="6"/>
      <c r="M45" s="7">
        <v>45747</v>
      </c>
      <c r="N45" s="6" t="s">
        <v>25</v>
      </c>
      <c r="O45" s="8" t="s">
        <v>75</v>
      </c>
      <c r="P45" s="6" t="str">
        <f>HYPERLINK("https://docs.wto.org/imrd/directdoc.asp?DDFDocuments/t/G/TBTN25/BDI568.DOCX", "https://docs.wto.org/imrd/directdoc.asp?DDFDocuments/t/G/TBTN25/BDI568.DOCX")</f>
        <v>https://docs.wto.org/imrd/directdoc.asp?DDFDocuments/t/G/TBTN25/BDI568.DOCX</v>
      </c>
      <c r="Q45" s="6"/>
      <c r="R45" s="6"/>
    </row>
    <row r="46" spans="1:18" ht="45" x14ac:dyDescent="0.25">
      <c r="A46" s="8" t="s">
        <v>36</v>
      </c>
      <c r="B46" s="6" t="s">
        <v>46</v>
      </c>
      <c r="C46" s="7">
        <v>45687</v>
      </c>
      <c r="D46" s="9" t="str">
        <f>HYPERLINK("https://eping.wto.org/en/Search?viewData= G/TBT/N/BDI/570, G/TBT/N/KEN/1762, G/TBT/N/RWA/1162, G/TBT/N/TZA/1278, G/TBT/N/UGA/2111"," G/TBT/N/BDI/570, G/TBT/N/KEN/1762, G/TBT/N/RWA/1162, G/TBT/N/TZA/1278, G/TBT/N/UGA/2111")</f>
        <v xml:space="preserve"> G/TBT/N/BDI/570, G/TBT/N/KEN/1762, G/TBT/N/RWA/1162, G/TBT/N/TZA/1278, G/TBT/N/UGA/2111</v>
      </c>
      <c r="E46" s="8" t="s">
        <v>89</v>
      </c>
      <c r="F46" s="8" t="s">
        <v>90</v>
      </c>
      <c r="H46" s="8" t="s">
        <v>37</v>
      </c>
      <c r="I46" s="8" t="s">
        <v>38</v>
      </c>
      <c r="J46" s="8" t="s">
        <v>23</v>
      </c>
      <c r="K46" s="8" t="s">
        <v>24</v>
      </c>
      <c r="L46" s="6"/>
      <c r="M46" s="7">
        <v>45747</v>
      </c>
      <c r="N46" s="6" t="s">
        <v>25</v>
      </c>
      <c r="O46" s="8" t="s">
        <v>91</v>
      </c>
      <c r="P46" s="6" t="str">
        <f>HYPERLINK("https://docs.wto.org/imrd/directdoc.asp?DDFDocuments/t/G/TBTN25/BDI570.DOCX", "https://docs.wto.org/imrd/directdoc.asp?DDFDocuments/t/G/TBTN25/BDI570.DOCX")</f>
        <v>https://docs.wto.org/imrd/directdoc.asp?DDFDocuments/t/G/TBTN25/BDI570.DOCX</v>
      </c>
      <c r="Q46" s="6"/>
      <c r="R46" s="6"/>
    </row>
    <row r="47" spans="1:18" ht="45" x14ac:dyDescent="0.25">
      <c r="A47" s="8" t="s">
        <v>36</v>
      </c>
      <c r="B47" s="6" t="s">
        <v>27</v>
      </c>
      <c r="C47" s="7">
        <v>45687</v>
      </c>
      <c r="D47" s="9" t="str">
        <f>HYPERLINK("https://eping.wto.org/en/Search?viewData= G/TBT/N/BDI/570, G/TBT/N/KEN/1762, G/TBT/N/RWA/1162, G/TBT/N/TZA/1278, G/TBT/N/UGA/2111"," G/TBT/N/BDI/570, G/TBT/N/KEN/1762, G/TBT/N/RWA/1162, G/TBT/N/TZA/1278, G/TBT/N/UGA/2111")</f>
        <v xml:space="preserve"> G/TBT/N/BDI/570, G/TBT/N/KEN/1762, G/TBT/N/RWA/1162, G/TBT/N/TZA/1278, G/TBT/N/UGA/2111</v>
      </c>
      <c r="E47" s="8" t="s">
        <v>89</v>
      </c>
      <c r="F47" s="8" t="s">
        <v>90</v>
      </c>
      <c r="H47" s="8" t="s">
        <v>37</v>
      </c>
      <c r="I47" s="8" t="s">
        <v>38</v>
      </c>
      <c r="J47" s="8" t="s">
        <v>44</v>
      </c>
      <c r="K47" s="8" t="s">
        <v>24</v>
      </c>
      <c r="L47" s="6"/>
      <c r="M47" s="7">
        <v>45747</v>
      </c>
      <c r="N47" s="6" t="s">
        <v>25</v>
      </c>
      <c r="O47" s="8" t="s">
        <v>91</v>
      </c>
      <c r="P47" s="6" t="str">
        <f>HYPERLINK("https://docs.wto.org/imrd/directdoc.asp?DDFDocuments/t/G/TBTN25/BDI570.DOCX", "https://docs.wto.org/imrd/directdoc.asp?DDFDocuments/t/G/TBTN25/BDI570.DOCX")</f>
        <v>https://docs.wto.org/imrd/directdoc.asp?DDFDocuments/t/G/TBTN25/BDI570.DOCX</v>
      </c>
      <c r="Q47" s="6"/>
      <c r="R47" s="6"/>
    </row>
    <row r="48" spans="1:18" ht="45" x14ac:dyDescent="0.25">
      <c r="A48" s="8" t="s">
        <v>36</v>
      </c>
      <c r="B48" s="6" t="s">
        <v>40</v>
      </c>
      <c r="C48" s="7">
        <v>45687</v>
      </c>
      <c r="D48" s="9" t="str">
        <f>HYPERLINK("https://eping.wto.org/en/Search?viewData= G/TBT/N/BDI/570, G/TBT/N/KEN/1762, G/TBT/N/RWA/1162, G/TBT/N/TZA/1278, G/TBT/N/UGA/2111"," G/TBT/N/BDI/570, G/TBT/N/KEN/1762, G/TBT/N/RWA/1162, G/TBT/N/TZA/1278, G/TBT/N/UGA/2111")</f>
        <v xml:space="preserve"> G/TBT/N/BDI/570, G/TBT/N/KEN/1762, G/TBT/N/RWA/1162, G/TBT/N/TZA/1278, G/TBT/N/UGA/2111</v>
      </c>
      <c r="E48" s="8" t="s">
        <v>89</v>
      </c>
      <c r="F48" s="8" t="s">
        <v>90</v>
      </c>
      <c r="H48" s="8" t="s">
        <v>37</v>
      </c>
      <c r="I48" s="8" t="s">
        <v>38</v>
      </c>
      <c r="J48" s="8" t="s">
        <v>23</v>
      </c>
      <c r="K48" s="8" t="s">
        <v>24</v>
      </c>
      <c r="L48" s="6"/>
      <c r="M48" s="7">
        <v>45747</v>
      </c>
      <c r="N48" s="6" t="s">
        <v>25</v>
      </c>
      <c r="O48" s="8" t="s">
        <v>91</v>
      </c>
      <c r="P48" s="6" t="str">
        <f>HYPERLINK("https://docs.wto.org/imrd/directdoc.asp?DDFDocuments/t/G/TBTN25/BDI570.DOCX", "https://docs.wto.org/imrd/directdoc.asp?DDFDocuments/t/G/TBTN25/BDI570.DOCX")</f>
        <v>https://docs.wto.org/imrd/directdoc.asp?DDFDocuments/t/G/TBTN25/BDI570.DOCX</v>
      </c>
      <c r="Q48" s="6"/>
      <c r="R48" s="6"/>
    </row>
    <row r="49" spans="1:18" ht="45" x14ac:dyDescent="0.25">
      <c r="A49" s="8" t="s">
        <v>36</v>
      </c>
      <c r="B49" s="6" t="s">
        <v>17</v>
      </c>
      <c r="C49" s="7">
        <v>45687</v>
      </c>
      <c r="D49" s="9" t="str">
        <f>HYPERLINK("https://eping.wto.org/en/Search?viewData= G/TBT/N/BDI/570, G/TBT/N/KEN/1762, G/TBT/N/RWA/1162, G/TBT/N/TZA/1278, G/TBT/N/UGA/2111"," G/TBT/N/BDI/570, G/TBT/N/KEN/1762, G/TBT/N/RWA/1162, G/TBT/N/TZA/1278, G/TBT/N/UGA/2111")</f>
        <v xml:space="preserve"> G/TBT/N/BDI/570, G/TBT/N/KEN/1762, G/TBT/N/RWA/1162, G/TBT/N/TZA/1278, G/TBT/N/UGA/2111</v>
      </c>
      <c r="E49" s="8" t="s">
        <v>89</v>
      </c>
      <c r="F49" s="8" t="s">
        <v>90</v>
      </c>
      <c r="H49" s="8" t="s">
        <v>37</v>
      </c>
      <c r="I49" s="8" t="s">
        <v>38</v>
      </c>
      <c r="J49" s="8" t="s">
        <v>44</v>
      </c>
      <c r="K49" s="8" t="s">
        <v>24</v>
      </c>
      <c r="L49" s="6"/>
      <c r="M49" s="7">
        <v>45747</v>
      </c>
      <c r="N49" s="6" t="s">
        <v>25</v>
      </c>
      <c r="O49" s="8" t="s">
        <v>91</v>
      </c>
      <c r="P49" s="6" t="str">
        <f>HYPERLINK("https://docs.wto.org/imrd/directdoc.asp?DDFDocuments/t/G/TBTN25/BDI570.DOCX", "https://docs.wto.org/imrd/directdoc.asp?DDFDocuments/t/G/TBTN25/BDI570.DOCX")</f>
        <v>https://docs.wto.org/imrd/directdoc.asp?DDFDocuments/t/G/TBTN25/BDI570.DOCX</v>
      </c>
      <c r="Q49" s="6"/>
      <c r="R49" s="6"/>
    </row>
    <row r="50" spans="1:18" ht="45" x14ac:dyDescent="0.25">
      <c r="A50" s="8" t="s">
        <v>36</v>
      </c>
      <c r="B50" s="6" t="s">
        <v>40</v>
      </c>
      <c r="C50" s="7">
        <v>45687</v>
      </c>
      <c r="D50" s="9" t="str">
        <f>HYPERLINK("https://eping.wto.org/en/Search?viewData= G/TBT/N/BDI/569, G/TBT/N/KEN/1761, G/TBT/N/RWA/1161, G/TBT/N/TZA/1277, G/TBT/N/UGA/2110"," G/TBT/N/BDI/569, G/TBT/N/KEN/1761, G/TBT/N/RWA/1161, G/TBT/N/TZA/1277, G/TBT/N/UGA/2110")</f>
        <v xml:space="preserve"> G/TBT/N/BDI/569, G/TBT/N/KEN/1761, G/TBT/N/RWA/1161, G/TBT/N/TZA/1277, G/TBT/N/UGA/2110</v>
      </c>
      <c r="E50" s="8" t="s">
        <v>70</v>
      </c>
      <c r="F50" s="8" t="s">
        <v>71</v>
      </c>
      <c r="H50" s="8" t="s">
        <v>37</v>
      </c>
      <c r="I50" s="8" t="s">
        <v>38</v>
      </c>
      <c r="J50" s="8" t="s">
        <v>23</v>
      </c>
      <c r="K50" s="8" t="s">
        <v>24</v>
      </c>
      <c r="L50" s="6"/>
      <c r="M50" s="7">
        <v>45747</v>
      </c>
      <c r="N50" s="6" t="s">
        <v>25</v>
      </c>
      <c r="O50" s="8" t="s">
        <v>72</v>
      </c>
      <c r="P50" s="6" t="str">
        <f>HYPERLINK("https://docs.wto.org/imrd/directdoc.asp?DDFDocuments/t/G/TBTN25/BDI569.DOCX", "https://docs.wto.org/imrd/directdoc.asp?DDFDocuments/t/G/TBTN25/BDI569.DOCX")</f>
        <v>https://docs.wto.org/imrd/directdoc.asp?DDFDocuments/t/G/TBTN25/BDI569.DOCX</v>
      </c>
      <c r="Q50" s="6"/>
      <c r="R50" s="6"/>
    </row>
    <row r="51" spans="1:18" ht="90" x14ac:dyDescent="0.25">
      <c r="A51" s="8" t="s">
        <v>95</v>
      </c>
      <c r="B51" s="6" t="s">
        <v>92</v>
      </c>
      <c r="C51" s="7">
        <v>45686</v>
      </c>
      <c r="D51" s="9" t="str">
        <f>HYPERLINK("https://eping.wto.org/en/Search?viewData= G/TBT/N/EU/1107"," G/TBT/N/EU/1107")</f>
        <v xml:space="preserve"> G/TBT/N/EU/1107</v>
      </c>
      <c r="E51" s="8" t="s">
        <v>93</v>
      </c>
      <c r="F51" s="8" t="s">
        <v>94</v>
      </c>
      <c r="H51" s="8" t="s">
        <v>24</v>
      </c>
      <c r="I51" s="8" t="s">
        <v>96</v>
      </c>
      <c r="J51" s="8" t="s">
        <v>97</v>
      </c>
      <c r="K51" s="8" t="s">
        <v>24</v>
      </c>
      <c r="L51" s="6"/>
      <c r="M51" s="7">
        <v>45746</v>
      </c>
      <c r="N51" s="6" t="s">
        <v>25</v>
      </c>
      <c r="O51" s="8" t="s">
        <v>98</v>
      </c>
      <c r="P51" s="6" t="str">
        <f>HYPERLINK("https://docs.wto.org/imrd/directdoc.asp?DDFDocuments/t/G/TBTN25/EU1107.DOCX", "https://docs.wto.org/imrd/directdoc.asp?DDFDocuments/t/G/TBTN25/EU1107.DOCX")</f>
        <v>https://docs.wto.org/imrd/directdoc.asp?DDFDocuments/t/G/TBTN25/EU1107.DOCX</v>
      </c>
      <c r="Q51" s="6" t="str">
        <f>HYPERLINK("https://docs.wto.org/imrd/directdoc.asp?DDFDocuments/u/G/TBTN25/EU1107.DOCX", "https://docs.wto.org/imrd/directdoc.asp?DDFDocuments/u/G/TBTN25/EU1107.DOCX")</f>
        <v>https://docs.wto.org/imrd/directdoc.asp?DDFDocuments/u/G/TBTN25/EU1107.DOCX</v>
      </c>
      <c r="R51" s="6"/>
    </row>
    <row r="52" spans="1:18" ht="45" x14ac:dyDescent="0.25">
      <c r="A52" s="8" t="s">
        <v>101</v>
      </c>
      <c r="B52" s="6" t="s">
        <v>45</v>
      </c>
      <c r="C52" s="7">
        <v>45686</v>
      </c>
      <c r="D52" s="9" t="str">
        <f>HYPERLINK("https://eping.wto.org/en/Search?viewData= G/TBT/N/RWA/1155"," G/TBT/N/RWA/1155")</f>
        <v xml:space="preserve"> G/TBT/N/RWA/1155</v>
      </c>
      <c r="E52" s="8" t="s">
        <v>99</v>
      </c>
      <c r="F52" s="8" t="s">
        <v>100</v>
      </c>
      <c r="H52" s="8" t="s">
        <v>24</v>
      </c>
      <c r="I52" s="8" t="s">
        <v>102</v>
      </c>
      <c r="J52" s="8" t="s">
        <v>103</v>
      </c>
      <c r="K52" s="8" t="s">
        <v>24</v>
      </c>
      <c r="L52" s="6"/>
      <c r="M52" s="7">
        <v>45746</v>
      </c>
      <c r="N52" s="6" t="s">
        <v>25</v>
      </c>
      <c r="O52" s="8" t="s">
        <v>104</v>
      </c>
      <c r="P52" s="6" t="str">
        <f>HYPERLINK("https://docs.wto.org/imrd/directdoc.asp?DDFDocuments/t/G/TBTN25/RWA1155.DOCX", "https://docs.wto.org/imrd/directdoc.asp?DDFDocuments/t/G/TBTN25/RWA1155.DOCX")</f>
        <v>https://docs.wto.org/imrd/directdoc.asp?DDFDocuments/t/G/TBTN25/RWA1155.DOCX</v>
      </c>
      <c r="Q52" s="6" t="str">
        <f>HYPERLINK("https://docs.wto.org/imrd/directdoc.asp?DDFDocuments/u/G/TBTN25/RWA1155.DOCX", "https://docs.wto.org/imrd/directdoc.asp?DDFDocuments/u/G/TBTN25/RWA1155.DOCX")</f>
        <v>https://docs.wto.org/imrd/directdoc.asp?DDFDocuments/u/G/TBTN25/RWA1155.DOCX</v>
      </c>
      <c r="R52" s="6"/>
    </row>
    <row r="53" spans="1:18" ht="45" x14ac:dyDescent="0.25">
      <c r="A53" s="8" t="s">
        <v>101</v>
      </c>
      <c r="B53" s="6" t="s">
        <v>45</v>
      </c>
      <c r="C53" s="7">
        <v>45686</v>
      </c>
      <c r="D53" s="9" t="str">
        <f>HYPERLINK("https://eping.wto.org/en/Search?viewData= G/TBT/N/RWA/1159"," G/TBT/N/RWA/1159")</f>
        <v xml:space="preserve"> G/TBT/N/RWA/1159</v>
      </c>
      <c r="E53" s="8" t="s">
        <v>105</v>
      </c>
      <c r="F53" s="8" t="s">
        <v>106</v>
      </c>
      <c r="H53" s="8" t="s">
        <v>24</v>
      </c>
      <c r="I53" s="8" t="s">
        <v>102</v>
      </c>
      <c r="J53" s="8" t="s">
        <v>103</v>
      </c>
      <c r="K53" s="8" t="s">
        <v>24</v>
      </c>
      <c r="L53" s="6"/>
      <c r="M53" s="7">
        <v>45746</v>
      </c>
      <c r="N53" s="6" t="s">
        <v>25</v>
      </c>
      <c r="O53" s="8" t="s">
        <v>107</v>
      </c>
      <c r="P53" s="6" t="str">
        <f>HYPERLINK("https://docs.wto.org/imrd/directdoc.asp?DDFDocuments/t/G/TBTN25/RWA1159.DOCX", "https://docs.wto.org/imrd/directdoc.asp?DDFDocuments/t/G/TBTN25/RWA1159.DOCX")</f>
        <v>https://docs.wto.org/imrd/directdoc.asp?DDFDocuments/t/G/TBTN25/RWA1159.DOCX</v>
      </c>
      <c r="Q53" s="6" t="str">
        <f>HYPERLINK("https://docs.wto.org/imrd/directdoc.asp?DDFDocuments/u/G/TBTN25/RWA1159.DOCX", "https://docs.wto.org/imrd/directdoc.asp?DDFDocuments/u/G/TBTN25/RWA1159.DOCX")</f>
        <v>https://docs.wto.org/imrd/directdoc.asp?DDFDocuments/u/G/TBTN25/RWA1159.DOCX</v>
      </c>
      <c r="R53" s="6"/>
    </row>
    <row r="54" spans="1:18" ht="120" x14ac:dyDescent="0.25">
      <c r="A54" s="8" t="s">
        <v>111</v>
      </c>
      <c r="B54" s="6" t="s">
        <v>108</v>
      </c>
      <c r="C54" s="7">
        <v>45686</v>
      </c>
      <c r="D54" s="9" t="str">
        <f>HYPERLINK("https://eping.wto.org/en/Search?viewData= G/TBT/N/JPN/853"," G/TBT/N/JPN/853")</f>
        <v xml:space="preserve"> G/TBT/N/JPN/853</v>
      </c>
      <c r="E54" s="8" t="s">
        <v>109</v>
      </c>
      <c r="F54" s="8" t="s">
        <v>110</v>
      </c>
      <c r="H54" s="8" t="s">
        <v>24</v>
      </c>
      <c r="I54" s="8" t="s">
        <v>24</v>
      </c>
      <c r="J54" s="8" t="s">
        <v>60</v>
      </c>
      <c r="K54" s="8" t="s">
        <v>24</v>
      </c>
      <c r="L54" s="6"/>
      <c r="M54" s="7">
        <v>45746</v>
      </c>
      <c r="N54" s="6" t="s">
        <v>25</v>
      </c>
      <c r="O54" s="8" t="s">
        <v>112</v>
      </c>
      <c r="P54" s="6" t="str">
        <f>HYPERLINK("https://docs.wto.org/imrd/directdoc.asp?DDFDocuments/t/G/TBTN25/JPN853.DOCX", "https://docs.wto.org/imrd/directdoc.asp?DDFDocuments/t/G/TBTN25/JPN853.DOCX")</f>
        <v>https://docs.wto.org/imrd/directdoc.asp?DDFDocuments/t/G/TBTN25/JPN853.DOCX</v>
      </c>
      <c r="Q54" s="6" t="str">
        <f>HYPERLINK("https://docs.wto.org/imrd/directdoc.asp?DDFDocuments/u/G/TBTN25/JPN853.DOCX", "https://docs.wto.org/imrd/directdoc.asp?DDFDocuments/u/G/TBTN25/JPN853.DOCX")</f>
        <v>https://docs.wto.org/imrd/directdoc.asp?DDFDocuments/u/G/TBTN25/JPN853.DOCX</v>
      </c>
      <c r="R54" s="6"/>
    </row>
    <row r="55" spans="1:18" ht="45" x14ac:dyDescent="0.25">
      <c r="A55" s="8" t="s">
        <v>101</v>
      </c>
      <c r="B55" s="6" t="s">
        <v>45</v>
      </c>
      <c r="C55" s="7">
        <v>45686</v>
      </c>
      <c r="D55" s="9" t="str">
        <f>HYPERLINK("https://eping.wto.org/en/Search?viewData= G/TBT/N/RWA/1158"," G/TBT/N/RWA/1158")</f>
        <v xml:space="preserve"> G/TBT/N/RWA/1158</v>
      </c>
      <c r="E55" s="8" t="s">
        <v>113</v>
      </c>
      <c r="F55" s="8" t="s">
        <v>114</v>
      </c>
      <c r="H55" s="8" t="s">
        <v>24</v>
      </c>
      <c r="I55" s="8" t="s">
        <v>102</v>
      </c>
      <c r="J55" s="8" t="s">
        <v>103</v>
      </c>
      <c r="K55" s="8" t="s">
        <v>24</v>
      </c>
      <c r="L55" s="6"/>
      <c r="M55" s="7">
        <v>45746</v>
      </c>
      <c r="N55" s="6" t="s">
        <v>25</v>
      </c>
      <c r="O55" s="8" t="s">
        <v>115</v>
      </c>
      <c r="P55" s="6" t="str">
        <f>HYPERLINK("https://docs.wto.org/imrd/directdoc.asp?DDFDocuments/t/G/TBTN25/RWA1158.DOCX", "https://docs.wto.org/imrd/directdoc.asp?DDFDocuments/t/G/TBTN25/RWA1158.DOCX")</f>
        <v>https://docs.wto.org/imrd/directdoc.asp?DDFDocuments/t/G/TBTN25/RWA1158.DOCX</v>
      </c>
      <c r="Q55" s="6" t="str">
        <f>HYPERLINK("https://docs.wto.org/imrd/directdoc.asp?DDFDocuments/u/G/TBTN25/RWA1158.DOCX", "https://docs.wto.org/imrd/directdoc.asp?DDFDocuments/u/G/TBTN25/RWA1158.DOCX")</f>
        <v>https://docs.wto.org/imrd/directdoc.asp?DDFDocuments/u/G/TBTN25/RWA1158.DOCX</v>
      </c>
      <c r="R55" s="6"/>
    </row>
    <row r="56" spans="1:18" ht="45" x14ac:dyDescent="0.25">
      <c r="A56" s="8" t="s">
        <v>118</v>
      </c>
      <c r="B56" s="6" t="s">
        <v>45</v>
      </c>
      <c r="C56" s="7">
        <v>45686</v>
      </c>
      <c r="D56" s="9" t="str">
        <f>HYPERLINK("https://eping.wto.org/en/Search?viewData= G/TBT/N/RWA/1156"," G/TBT/N/RWA/1156")</f>
        <v xml:space="preserve"> G/TBT/N/RWA/1156</v>
      </c>
      <c r="E56" s="8" t="s">
        <v>116</v>
      </c>
      <c r="F56" s="8" t="s">
        <v>117</v>
      </c>
      <c r="H56" s="8" t="s">
        <v>24</v>
      </c>
      <c r="I56" s="8" t="s">
        <v>119</v>
      </c>
      <c r="J56" s="8" t="s">
        <v>103</v>
      </c>
      <c r="K56" s="8" t="s">
        <v>24</v>
      </c>
      <c r="L56" s="6"/>
      <c r="M56" s="7">
        <v>45746</v>
      </c>
      <c r="N56" s="6" t="s">
        <v>25</v>
      </c>
      <c r="O56" s="8" t="s">
        <v>120</v>
      </c>
      <c r="P56" s="6" t="str">
        <f>HYPERLINK("https://docs.wto.org/imrd/directdoc.asp?DDFDocuments/t/G/TBTN25/RWA1156.DOCX", "https://docs.wto.org/imrd/directdoc.asp?DDFDocuments/t/G/TBTN25/RWA1156.DOCX")</f>
        <v>https://docs.wto.org/imrd/directdoc.asp?DDFDocuments/t/G/TBTN25/RWA1156.DOCX</v>
      </c>
      <c r="Q56" s="6" t="str">
        <f>HYPERLINK("https://docs.wto.org/imrd/directdoc.asp?DDFDocuments/u/G/TBTN25/RWA1156.DOCX", "https://docs.wto.org/imrd/directdoc.asp?DDFDocuments/u/G/TBTN25/RWA1156.DOCX")</f>
        <v>https://docs.wto.org/imrd/directdoc.asp?DDFDocuments/u/G/TBTN25/RWA1156.DOCX</v>
      </c>
      <c r="R56" s="6"/>
    </row>
    <row r="57" spans="1:18" ht="75" x14ac:dyDescent="0.25">
      <c r="A57" s="8" t="s">
        <v>123</v>
      </c>
      <c r="B57" s="6" t="s">
        <v>108</v>
      </c>
      <c r="C57" s="7">
        <v>45686</v>
      </c>
      <c r="D57" s="9" t="str">
        <f>HYPERLINK("https://eping.wto.org/en/Search?viewData= G/TBT/N/JPN/854"," G/TBT/N/JPN/854")</f>
        <v xml:space="preserve"> G/TBT/N/JPN/854</v>
      </c>
      <c r="E57" s="8" t="s">
        <v>121</v>
      </c>
      <c r="F57" s="8" t="s">
        <v>122</v>
      </c>
      <c r="H57" s="8" t="s">
        <v>24</v>
      </c>
      <c r="I57" s="8" t="s">
        <v>24</v>
      </c>
      <c r="J57" s="8" t="s">
        <v>60</v>
      </c>
      <c r="K57" s="8" t="s">
        <v>81</v>
      </c>
      <c r="L57" s="6"/>
      <c r="M57" s="7">
        <v>45746</v>
      </c>
      <c r="N57" s="6" t="s">
        <v>25</v>
      </c>
      <c r="O57" s="8" t="s">
        <v>124</v>
      </c>
      <c r="P57" s="6" t="str">
        <f>HYPERLINK("https://docs.wto.org/imrd/directdoc.asp?DDFDocuments/t/G/TBTN25/JPN854.DOCX", "https://docs.wto.org/imrd/directdoc.asp?DDFDocuments/t/G/TBTN25/JPN854.DOCX")</f>
        <v>https://docs.wto.org/imrd/directdoc.asp?DDFDocuments/t/G/TBTN25/JPN854.DOCX</v>
      </c>
      <c r="Q57" s="6"/>
      <c r="R57" s="6"/>
    </row>
    <row r="58" spans="1:18" ht="120" x14ac:dyDescent="0.25">
      <c r="A58" s="8" t="s">
        <v>101</v>
      </c>
      <c r="B58" s="6" t="s">
        <v>45</v>
      </c>
      <c r="C58" s="7">
        <v>45686</v>
      </c>
      <c r="D58" s="9" t="str">
        <f>HYPERLINK("https://eping.wto.org/en/Search?viewData= G/TBT/N/RWA/1157"," G/TBT/N/RWA/1157")</f>
        <v xml:space="preserve"> G/TBT/N/RWA/1157</v>
      </c>
      <c r="E58" s="8" t="s">
        <v>125</v>
      </c>
      <c r="F58" s="8" t="s">
        <v>126</v>
      </c>
      <c r="H58" s="8" t="s">
        <v>24</v>
      </c>
      <c r="I58" s="8" t="s">
        <v>102</v>
      </c>
      <c r="J58" s="8" t="s">
        <v>103</v>
      </c>
      <c r="K58" s="8" t="s">
        <v>24</v>
      </c>
      <c r="L58" s="6"/>
      <c r="M58" s="7">
        <v>45746</v>
      </c>
      <c r="N58" s="6" t="s">
        <v>25</v>
      </c>
      <c r="O58" s="8" t="s">
        <v>127</v>
      </c>
      <c r="P58" s="6" t="str">
        <f>HYPERLINK("https://docs.wto.org/imrd/directdoc.asp?DDFDocuments/t/G/TBTN25/RWA1157.DOCX", "https://docs.wto.org/imrd/directdoc.asp?DDFDocuments/t/G/TBTN25/RWA1157.DOCX")</f>
        <v>https://docs.wto.org/imrd/directdoc.asp?DDFDocuments/t/G/TBTN25/RWA1157.DOCX</v>
      </c>
      <c r="Q58" s="6" t="str">
        <f>HYPERLINK("https://docs.wto.org/imrd/directdoc.asp?DDFDocuments/u/G/TBTN25/RWA1157.DOCX", "https://docs.wto.org/imrd/directdoc.asp?DDFDocuments/u/G/TBTN25/RWA1157.DOCX")</f>
        <v>https://docs.wto.org/imrd/directdoc.asp?DDFDocuments/u/G/TBTN25/RWA1157.DOCX</v>
      </c>
      <c r="R58" s="6"/>
    </row>
    <row r="59" spans="1:18" ht="165" x14ac:dyDescent="0.25">
      <c r="A59" s="8" t="s">
        <v>131</v>
      </c>
      <c r="B59" s="6" t="s">
        <v>128</v>
      </c>
      <c r="C59" s="7">
        <v>45686</v>
      </c>
      <c r="D59" s="9" t="str">
        <f>HYPERLINK("https://eping.wto.org/en/Search?viewData= G/TBT/N/MEX/542"," G/TBT/N/MEX/542")</f>
        <v xml:space="preserve"> G/TBT/N/MEX/542</v>
      </c>
      <c r="E59" s="8" t="s">
        <v>129</v>
      </c>
      <c r="F59" s="8" t="s">
        <v>130</v>
      </c>
      <c r="H59" s="8" t="s">
        <v>24</v>
      </c>
      <c r="I59" s="8" t="s">
        <v>24</v>
      </c>
      <c r="J59" s="8" t="s">
        <v>132</v>
      </c>
      <c r="K59" s="8" t="s">
        <v>24</v>
      </c>
      <c r="L59" s="6"/>
      <c r="M59" s="7">
        <v>45746</v>
      </c>
      <c r="N59" s="6" t="s">
        <v>25</v>
      </c>
      <c r="O59" s="8" t="s">
        <v>133</v>
      </c>
      <c r="P59" s="6"/>
      <c r="Q59" s="6" t="str">
        <f>HYPERLINK("https://docs.wto.org/imrd/directdoc.asp?DDFDocuments/u/G/TBTN25/MEX542.DOCX", "https://docs.wto.org/imrd/directdoc.asp?DDFDocuments/u/G/TBTN25/MEX542.DOCX")</f>
        <v>https://docs.wto.org/imrd/directdoc.asp?DDFDocuments/u/G/TBTN25/MEX542.DOCX</v>
      </c>
      <c r="R59" s="6" t="str">
        <f>HYPERLINK("https://docs.wto.org/imrd/directdoc.asp?DDFDocuments/v/G/TBTN25/MEX542.DOCX", "https://docs.wto.org/imrd/directdoc.asp?DDFDocuments/v/G/TBTN25/MEX542.DOCX")</f>
        <v>https://docs.wto.org/imrd/directdoc.asp?DDFDocuments/v/G/TBTN25/MEX542.DOCX</v>
      </c>
    </row>
    <row r="60" spans="1:18" ht="150" x14ac:dyDescent="0.25">
      <c r="A60" s="8" t="s">
        <v>137</v>
      </c>
      <c r="B60" s="6" t="s">
        <v>134</v>
      </c>
      <c r="C60" s="7">
        <v>45685</v>
      </c>
      <c r="D60" s="9" t="str">
        <f>HYPERLINK("https://eping.wto.org/en/Search?viewData= G/TBT/N/DOM/242"," G/TBT/N/DOM/242")</f>
        <v xml:space="preserve"> G/TBT/N/DOM/242</v>
      </c>
      <c r="E60" s="8" t="s">
        <v>135</v>
      </c>
      <c r="F60" s="8" t="s">
        <v>136</v>
      </c>
      <c r="H60" s="8" t="s">
        <v>24</v>
      </c>
      <c r="I60" s="8" t="s">
        <v>138</v>
      </c>
      <c r="J60" s="8" t="s">
        <v>139</v>
      </c>
      <c r="K60" s="8" t="s">
        <v>68</v>
      </c>
      <c r="L60" s="6"/>
      <c r="M60" s="7">
        <v>45745</v>
      </c>
      <c r="N60" s="6" t="s">
        <v>25</v>
      </c>
      <c r="O60" s="8" t="s">
        <v>140</v>
      </c>
      <c r="P60" s="6"/>
      <c r="Q60" s="6" t="str">
        <f>HYPERLINK("https://docs.wto.org/imrd/directdoc.asp?DDFDocuments/u/G/TBTN25/DOM242.DOCX", "https://docs.wto.org/imrd/directdoc.asp?DDFDocuments/u/G/TBTN25/DOM242.DOCX")</f>
        <v>https://docs.wto.org/imrd/directdoc.asp?DDFDocuments/u/G/TBTN25/DOM242.DOCX</v>
      </c>
      <c r="R60" s="6" t="str">
        <f>HYPERLINK("https://docs.wto.org/imrd/directdoc.asp?DDFDocuments/v/G/TBTN25/DOM242.DOCX", "https://docs.wto.org/imrd/directdoc.asp?DDFDocuments/v/G/TBTN25/DOM242.DOCX")</f>
        <v>https://docs.wto.org/imrd/directdoc.asp?DDFDocuments/v/G/TBTN25/DOM242.DOCX</v>
      </c>
    </row>
    <row r="61" spans="1:18" ht="90" x14ac:dyDescent="0.25">
      <c r="A61" s="8" t="s">
        <v>143</v>
      </c>
      <c r="B61" s="6" t="s">
        <v>134</v>
      </c>
      <c r="C61" s="7">
        <v>45685</v>
      </c>
      <c r="D61" s="9" t="str">
        <f>HYPERLINK("https://eping.wto.org/en/Search?viewData= G/TBT/N/DOM/243"," G/TBT/N/DOM/243")</f>
        <v xml:space="preserve"> G/TBT/N/DOM/243</v>
      </c>
      <c r="E61" s="8" t="s">
        <v>141</v>
      </c>
      <c r="F61" s="8" t="s">
        <v>142</v>
      </c>
      <c r="H61" s="8" t="s">
        <v>24</v>
      </c>
      <c r="I61" s="8" t="s">
        <v>144</v>
      </c>
      <c r="J61" s="8" t="s">
        <v>145</v>
      </c>
      <c r="K61" s="8" t="s">
        <v>81</v>
      </c>
      <c r="L61" s="6"/>
      <c r="M61" s="7">
        <v>45745</v>
      </c>
      <c r="N61" s="6" t="s">
        <v>25</v>
      </c>
      <c r="O61" s="8" t="s">
        <v>146</v>
      </c>
      <c r="P61" s="6"/>
      <c r="Q61" s="6" t="str">
        <f>HYPERLINK("https://docs.wto.org/imrd/directdoc.asp?DDFDocuments/u/G/TBTN25/DOM243.DOCX", "https://docs.wto.org/imrd/directdoc.asp?DDFDocuments/u/G/TBTN25/DOM243.DOCX")</f>
        <v>https://docs.wto.org/imrd/directdoc.asp?DDFDocuments/u/G/TBTN25/DOM243.DOCX</v>
      </c>
      <c r="R61" s="6" t="str">
        <f>HYPERLINK("https://docs.wto.org/imrd/directdoc.asp?DDFDocuments/v/G/TBTN25/DOM243.DOCX", "https://docs.wto.org/imrd/directdoc.asp?DDFDocuments/v/G/TBTN25/DOM243.DOCX")</f>
        <v>https://docs.wto.org/imrd/directdoc.asp?DDFDocuments/v/G/TBTN25/DOM243.DOCX</v>
      </c>
    </row>
    <row r="62" spans="1:18" ht="45" x14ac:dyDescent="0.25">
      <c r="A62" s="8" t="s">
        <v>150</v>
      </c>
      <c r="B62" s="6" t="s">
        <v>147</v>
      </c>
      <c r="C62" s="7">
        <v>45685</v>
      </c>
      <c r="D62" s="9" t="str">
        <f>HYPERLINK("https://eping.wto.org/en/Search?viewData= G/TBT/N/FIN/91"," G/TBT/N/FIN/91")</f>
        <v xml:space="preserve"> G/TBT/N/FIN/91</v>
      </c>
      <c r="E62" s="8" t="s">
        <v>148</v>
      </c>
      <c r="F62" s="8" t="s">
        <v>149</v>
      </c>
      <c r="H62" s="8" t="s">
        <v>151</v>
      </c>
      <c r="I62" s="8" t="s">
        <v>152</v>
      </c>
      <c r="J62" s="8" t="s">
        <v>88</v>
      </c>
      <c r="K62" s="8" t="s">
        <v>153</v>
      </c>
      <c r="L62" s="6"/>
      <c r="M62" s="7">
        <v>45745</v>
      </c>
      <c r="N62" s="6" t="s">
        <v>25</v>
      </c>
      <c r="O62" s="8" t="s">
        <v>154</v>
      </c>
      <c r="P62" s="6" t="str">
        <f>HYPERLINK("https://docs.wto.org/imrd/directdoc.asp?DDFDocuments/t/G/TBTN25/FIN91.DOCX", "https://docs.wto.org/imrd/directdoc.asp?DDFDocuments/t/G/TBTN25/FIN91.DOCX")</f>
        <v>https://docs.wto.org/imrd/directdoc.asp?DDFDocuments/t/G/TBTN25/FIN91.DOCX</v>
      </c>
      <c r="Q62" s="6" t="str">
        <f>HYPERLINK("https://docs.wto.org/imrd/directdoc.asp?DDFDocuments/u/G/TBTN25/FIN91.DOCX", "https://docs.wto.org/imrd/directdoc.asp?DDFDocuments/u/G/TBTN25/FIN91.DOCX")</f>
        <v>https://docs.wto.org/imrd/directdoc.asp?DDFDocuments/u/G/TBTN25/FIN91.DOCX</v>
      </c>
      <c r="R62" s="6" t="str">
        <f>HYPERLINK("https://docs.wto.org/imrd/directdoc.asp?DDFDocuments/v/G/TBTN25/FIN91.DOCX", "https://docs.wto.org/imrd/directdoc.asp?DDFDocuments/v/G/TBTN25/FIN91.DOCX")</f>
        <v>https://docs.wto.org/imrd/directdoc.asp?DDFDocuments/v/G/TBTN25/FIN91.DOCX</v>
      </c>
    </row>
    <row r="63" spans="1:18" ht="120" x14ac:dyDescent="0.25">
      <c r="A63" s="8" t="s">
        <v>158</v>
      </c>
      <c r="B63" s="6" t="s">
        <v>155</v>
      </c>
      <c r="C63" s="7">
        <v>45684</v>
      </c>
      <c r="D63" s="9" t="str">
        <f>HYPERLINK("https://eping.wto.org/en/Search?viewData= G/TBT/N/USA/2186"," G/TBT/N/USA/2186")</f>
        <v xml:space="preserve"> G/TBT/N/USA/2186</v>
      </c>
      <c r="E63" s="8" t="s">
        <v>156</v>
      </c>
      <c r="F63" s="8" t="s">
        <v>157</v>
      </c>
      <c r="H63" s="8" t="s">
        <v>24</v>
      </c>
      <c r="I63" s="8" t="s">
        <v>159</v>
      </c>
      <c r="J63" s="8" t="s">
        <v>160</v>
      </c>
      <c r="K63" s="8" t="s">
        <v>24</v>
      </c>
      <c r="L63" s="6"/>
      <c r="M63" s="7">
        <v>45740</v>
      </c>
      <c r="N63" s="6" t="s">
        <v>25</v>
      </c>
      <c r="O63" s="8" t="s">
        <v>161</v>
      </c>
      <c r="P63" s="6" t="str">
        <f>HYPERLINK("https://docs.wto.org/imrd/directdoc.asp?DDFDocuments/t/G/TBTN25/USA2186.DOCX", "https://docs.wto.org/imrd/directdoc.asp?DDFDocuments/t/G/TBTN25/USA2186.DOCX")</f>
        <v>https://docs.wto.org/imrd/directdoc.asp?DDFDocuments/t/G/TBTN25/USA2186.DOCX</v>
      </c>
      <c r="Q63" s="6" t="str">
        <f>HYPERLINK("https://docs.wto.org/imrd/directdoc.asp?DDFDocuments/u/G/TBTN25/USA2186.DOCX", "https://docs.wto.org/imrd/directdoc.asp?DDFDocuments/u/G/TBTN25/USA2186.DOCX")</f>
        <v>https://docs.wto.org/imrd/directdoc.asp?DDFDocuments/u/G/TBTN25/USA2186.DOCX</v>
      </c>
      <c r="R63" s="6"/>
    </row>
    <row r="64" spans="1:18" ht="75" x14ac:dyDescent="0.25">
      <c r="A64" s="8" t="s">
        <v>165</v>
      </c>
      <c r="B64" s="6" t="s">
        <v>162</v>
      </c>
      <c r="C64" s="7">
        <v>45684</v>
      </c>
      <c r="D64" s="9" t="str">
        <f>HYPERLINK("https://eping.wto.org/en/Search?viewData= G/TBT/N/TPKM/555"," G/TBT/N/TPKM/555")</f>
        <v xml:space="preserve"> G/TBT/N/TPKM/555</v>
      </c>
      <c r="E64" s="8" t="s">
        <v>163</v>
      </c>
      <c r="F64" s="8" t="s">
        <v>164</v>
      </c>
      <c r="H64" s="8" t="s">
        <v>166</v>
      </c>
      <c r="I64" s="8" t="s">
        <v>167</v>
      </c>
      <c r="J64" s="8" t="s">
        <v>168</v>
      </c>
      <c r="K64" s="8" t="s">
        <v>153</v>
      </c>
      <c r="L64" s="6"/>
      <c r="M64" s="7">
        <v>45744</v>
      </c>
      <c r="N64" s="6" t="s">
        <v>25</v>
      </c>
      <c r="O64" s="8" t="s">
        <v>169</v>
      </c>
      <c r="P64" s="6" t="str">
        <f>HYPERLINK("https://docs.wto.org/imrd/directdoc.asp?DDFDocuments/t/G/TBTN25/TPKM555.DOCX", "https://docs.wto.org/imrd/directdoc.asp?DDFDocuments/t/G/TBTN25/TPKM555.DOCX")</f>
        <v>https://docs.wto.org/imrd/directdoc.asp?DDFDocuments/t/G/TBTN25/TPKM555.DOCX</v>
      </c>
      <c r="Q64" s="6" t="str">
        <f>HYPERLINK("https://docs.wto.org/imrd/directdoc.asp?DDFDocuments/u/G/TBTN25/TPKM555.DOCX", "https://docs.wto.org/imrd/directdoc.asp?DDFDocuments/u/G/TBTN25/TPKM555.DOCX")</f>
        <v>https://docs.wto.org/imrd/directdoc.asp?DDFDocuments/u/G/TBTN25/TPKM555.DOCX</v>
      </c>
      <c r="R64" s="6" t="str">
        <f>HYPERLINK("https://docs.wto.org/imrd/directdoc.asp?DDFDocuments/v/G/TBTN25/TPKM555.DOCX", "https://docs.wto.org/imrd/directdoc.asp?DDFDocuments/v/G/TBTN25/TPKM555.DOCX")</f>
        <v>https://docs.wto.org/imrd/directdoc.asp?DDFDocuments/v/G/TBTN25/TPKM555.DOCX</v>
      </c>
    </row>
    <row r="65" spans="1:18" ht="45" x14ac:dyDescent="0.25">
      <c r="A65" s="8" t="s">
        <v>172</v>
      </c>
      <c r="B65" s="6" t="s">
        <v>108</v>
      </c>
      <c r="C65" s="7">
        <v>45684</v>
      </c>
      <c r="D65" s="9" t="str">
        <f>HYPERLINK("https://eping.wto.org/en/Search?viewData= G/TBT/N/JPN/852"," G/TBT/N/JPN/852")</f>
        <v xml:space="preserve"> G/TBT/N/JPN/852</v>
      </c>
      <c r="E65" s="8" t="s">
        <v>170</v>
      </c>
      <c r="F65" s="8" t="s">
        <v>171</v>
      </c>
      <c r="H65" s="8" t="s">
        <v>24</v>
      </c>
      <c r="I65" s="8" t="s">
        <v>173</v>
      </c>
      <c r="J65" s="8" t="s">
        <v>60</v>
      </c>
      <c r="K65" s="8" t="s">
        <v>68</v>
      </c>
      <c r="L65" s="6"/>
      <c r="M65" s="7" t="s">
        <v>24</v>
      </c>
      <c r="N65" s="6" t="s">
        <v>25</v>
      </c>
      <c r="O65" s="8" t="s">
        <v>174</v>
      </c>
      <c r="P65" s="6" t="str">
        <f>HYPERLINK("https://docs.wto.org/imrd/directdoc.asp?DDFDocuments/t/G/TBTN25/NJPN852.DOCX", "https://docs.wto.org/imrd/directdoc.asp?DDFDocuments/t/G/TBTN25/NJPN852.DOCX")</f>
        <v>https://docs.wto.org/imrd/directdoc.asp?DDFDocuments/t/G/TBTN25/NJPN852.DOCX</v>
      </c>
      <c r="Q65" s="6"/>
      <c r="R65" s="6"/>
    </row>
    <row r="66" spans="1:18" ht="75" x14ac:dyDescent="0.25">
      <c r="A66" s="8" t="s">
        <v>165</v>
      </c>
      <c r="B66" s="6" t="s">
        <v>162</v>
      </c>
      <c r="C66" s="7">
        <v>45684</v>
      </c>
      <c r="D66" s="9" t="str">
        <f>HYPERLINK("https://eping.wto.org/en/Search?viewData= G/TBT/N/TPKM/556"," G/TBT/N/TPKM/556")</f>
        <v xml:space="preserve"> G/TBT/N/TPKM/556</v>
      </c>
      <c r="E66" s="8" t="s">
        <v>175</v>
      </c>
      <c r="F66" s="8" t="s">
        <v>176</v>
      </c>
      <c r="H66" s="8" t="s">
        <v>166</v>
      </c>
      <c r="I66" s="8" t="s">
        <v>167</v>
      </c>
      <c r="J66" s="8" t="s">
        <v>168</v>
      </c>
      <c r="K66" s="8" t="s">
        <v>153</v>
      </c>
      <c r="L66" s="6"/>
      <c r="M66" s="7">
        <v>45744</v>
      </c>
      <c r="N66" s="6" t="s">
        <v>25</v>
      </c>
      <c r="O66" s="8" t="s">
        <v>177</v>
      </c>
      <c r="P66" s="6" t="str">
        <f>HYPERLINK("https://docs.wto.org/imrd/directdoc.asp?DDFDocuments/t/G/TBTN25/TPKM556.DOCX", "https://docs.wto.org/imrd/directdoc.asp?DDFDocuments/t/G/TBTN25/TPKM556.DOCX")</f>
        <v>https://docs.wto.org/imrd/directdoc.asp?DDFDocuments/t/G/TBTN25/TPKM556.DOCX</v>
      </c>
      <c r="Q66" s="6" t="str">
        <f>HYPERLINK("https://docs.wto.org/imrd/directdoc.asp?DDFDocuments/u/G/TBTN25/TPKM556.DOCX", "https://docs.wto.org/imrd/directdoc.asp?DDFDocuments/u/G/TBTN25/TPKM556.DOCX")</f>
        <v>https://docs.wto.org/imrd/directdoc.asp?DDFDocuments/u/G/TBTN25/TPKM556.DOCX</v>
      </c>
      <c r="R66" s="6" t="str">
        <f>HYPERLINK("https://docs.wto.org/imrd/directdoc.asp?DDFDocuments/v/G/TBTN25/TPKM556.DOCX", "https://docs.wto.org/imrd/directdoc.asp?DDFDocuments/v/G/TBTN25/TPKM556.DOCX")</f>
        <v>https://docs.wto.org/imrd/directdoc.asp?DDFDocuments/v/G/TBTN25/TPKM556.DOCX</v>
      </c>
    </row>
    <row r="67" spans="1:18" ht="105" x14ac:dyDescent="0.25">
      <c r="A67" s="8" t="s">
        <v>180</v>
      </c>
      <c r="B67" s="6" t="s">
        <v>83</v>
      </c>
      <c r="C67" s="7">
        <v>45681</v>
      </c>
      <c r="D67" s="9" t="str">
        <f>HYPERLINK("https://eping.wto.org/en/Search?viewData= G/TBT/N/GBR/98"," G/TBT/N/GBR/98")</f>
        <v xml:space="preserve"> G/TBT/N/GBR/98</v>
      </c>
      <c r="E67" s="8" t="s">
        <v>178</v>
      </c>
      <c r="F67" s="8" t="s">
        <v>179</v>
      </c>
      <c r="H67" s="8" t="s">
        <v>181</v>
      </c>
      <c r="I67" s="8" t="s">
        <v>102</v>
      </c>
      <c r="J67" s="8" t="s">
        <v>88</v>
      </c>
      <c r="K67" s="8" t="s">
        <v>24</v>
      </c>
      <c r="L67" s="6"/>
      <c r="M67" s="7">
        <v>45741</v>
      </c>
      <c r="N67" s="6" t="s">
        <v>25</v>
      </c>
      <c r="O67" s="8" t="s">
        <v>182</v>
      </c>
      <c r="P67" s="6" t="str">
        <f>HYPERLINK("https://docs.wto.org/imrd/directdoc.asp?DDFDocuments/t/G/TBTN25/GBR98.DOCX", "https://docs.wto.org/imrd/directdoc.asp?DDFDocuments/t/G/TBTN25/GBR98.DOCX")</f>
        <v>https://docs.wto.org/imrd/directdoc.asp?DDFDocuments/t/G/TBTN25/GBR98.DOCX</v>
      </c>
      <c r="Q67" s="6" t="str">
        <f>HYPERLINK("https://docs.wto.org/imrd/directdoc.asp?DDFDocuments/u/G/TBTN25/GBR98.DOCX", "https://docs.wto.org/imrd/directdoc.asp?DDFDocuments/u/G/TBTN25/GBR98.DOCX")</f>
        <v>https://docs.wto.org/imrd/directdoc.asp?DDFDocuments/u/G/TBTN25/GBR98.DOCX</v>
      </c>
      <c r="R67" s="6" t="str">
        <f>HYPERLINK("https://docs.wto.org/imrd/directdoc.asp?DDFDocuments/v/G/TBTN25/GBR98.DOCX", "https://docs.wto.org/imrd/directdoc.asp?DDFDocuments/v/G/TBTN25/GBR98.DOCX")</f>
        <v>https://docs.wto.org/imrd/directdoc.asp?DDFDocuments/v/G/TBTN25/GBR98.DOCX</v>
      </c>
    </row>
    <row r="68" spans="1:18" ht="225" x14ac:dyDescent="0.25">
      <c r="A68" s="8" t="s">
        <v>185</v>
      </c>
      <c r="B68" s="6" t="s">
        <v>155</v>
      </c>
      <c r="C68" s="7">
        <v>45681</v>
      </c>
      <c r="D68" s="9" t="str">
        <f>HYPERLINK("https://eping.wto.org/en/Search?viewData= G/TBT/N/USA/2185"," G/TBT/N/USA/2185")</f>
        <v xml:space="preserve"> G/TBT/N/USA/2185</v>
      </c>
      <c r="E68" s="8" t="s">
        <v>183</v>
      </c>
      <c r="F68" s="8" t="s">
        <v>184</v>
      </c>
      <c r="H68" s="8" t="s">
        <v>24</v>
      </c>
      <c r="I68" s="8" t="s">
        <v>186</v>
      </c>
      <c r="J68" s="8" t="s">
        <v>187</v>
      </c>
      <c r="K68" s="8" t="s">
        <v>24</v>
      </c>
      <c r="L68" s="6"/>
      <c r="M68" s="7">
        <v>45740</v>
      </c>
      <c r="N68" s="6" t="s">
        <v>25</v>
      </c>
      <c r="O68" s="8" t="s">
        <v>188</v>
      </c>
      <c r="P68" s="6" t="str">
        <f>HYPERLINK("https://docs.wto.org/imrd/directdoc.asp?DDFDocuments/t/G/TBTN25/USA2185.DOCX", "https://docs.wto.org/imrd/directdoc.asp?DDFDocuments/t/G/TBTN25/USA2185.DOCX")</f>
        <v>https://docs.wto.org/imrd/directdoc.asp?DDFDocuments/t/G/TBTN25/USA2185.DOCX</v>
      </c>
      <c r="Q68" s="6" t="str">
        <f>HYPERLINK("https://docs.wto.org/imrd/directdoc.asp?DDFDocuments/u/G/TBTN25/USA2185.DOCX", "https://docs.wto.org/imrd/directdoc.asp?DDFDocuments/u/G/TBTN25/USA2185.DOCX")</f>
        <v>https://docs.wto.org/imrd/directdoc.asp?DDFDocuments/u/G/TBTN25/USA2185.DOCX</v>
      </c>
      <c r="R68" s="6" t="str">
        <f>HYPERLINK("https://docs.wto.org/imrd/directdoc.asp?DDFDocuments/v/G/TBTN25/USA2185.DOCX", "https://docs.wto.org/imrd/directdoc.asp?DDFDocuments/v/G/TBTN25/USA2185.DOCX")</f>
        <v>https://docs.wto.org/imrd/directdoc.asp?DDFDocuments/v/G/TBTN25/USA2185.DOCX</v>
      </c>
    </row>
    <row r="69" spans="1:18" ht="150" x14ac:dyDescent="0.25">
      <c r="A69" s="8" t="s">
        <v>191</v>
      </c>
      <c r="B69" s="6" t="s">
        <v>155</v>
      </c>
      <c r="C69" s="7">
        <v>45679</v>
      </c>
      <c r="D69" s="9" t="str">
        <f>HYPERLINK("https://eping.wto.org/en/Search?viewData= G/TBT/N/USA/2183"," G/TBT/N/USA/2183")</f>
        <v xml:space="preserve"> G/TBT/N/USA/2183</v>
      </c>
      <c r="E69" s="8" t="s">
        <v>189</v>
      </c>
      <c r="F69" s="8" t="s">
        <v>190</v>
      </c>
      <c r="H69" s="8" t="s">
        <v>192</v>
      </c>
      <c r="I69" s="8" t="s">
        <v>193</v>
      </c>
      <c r="J69" s="8" t="s">
        <v>194</v>
      </c>
      <c r="K69" s="8" t="s">
        <v>153</v>
      </c>
      <c r="L69" s="6"/>
      <c r="M69" s="7">
        <v>45764</v>
      </c>
      <c r="N69" s="6" t="s">
        <v>25</v>
      </c>
      <c r="O69" s="8" t="s">
        <v>195</v>
      </c>
      <c r="P69" s="6" t="str">
        <f>HYPERLINK("https://docs.wto.org/imrd/directdoc.asp?DDFDocuments/t/G/TBTN25/USA2183.DOCX", "https://docs.wto.org/imrd/directdoc.asp?DDFDocuments/t/G/TBTN25/USA2183.DOCX")</f>
        <v>https://docs.wto.org/imrd/directdoc.asp?DDFDocuments/t/G/TBTN25/USA2183.DOCX</v>
      </c>
      <c r="Q69" s="6" t="str">
        <f>HYPERLINK("https://docs.wto.org/imrd/directdoc.asp?DDFDocuments/u/G/TBTN25/USA2183.DOCX", "https://docs.wto.org/imrd/directdoc.asp?DDFDocuments/u/G/TBTN25/USA2183.DOCX")</f>
        <v>https://docs.wto.org/imrd/directdoc.asp?DDFDocuments/u/G/TBTN25/USA2183.DOCX</v>
      </c>
      <c r="R69" s="6" t="str">
        <f>HYPERLINK("https://docs.wto.org/imrd/directdoc.asp?DDFDocuments/v/G/TBTN25/USA2183.DOCX", "https://docs.wto.org/imrd/directdoc.asp?DDFDocuments/v/G/TBTN25/USA2183.DOCX")</f>
        <v>https://docs.wto.org/imrd/directdoc.asp?DDFDocuments/v/G/TBTN25/USA2183.DOCX</v>
      </c>
    </row>
    <row r="70" spans="1:18" ht="45" x14ac:dyDescent="0.25">
      <c r="A70" s="8" t="s">
        <v>199</v>
      </c>
      <c r="B70" s="6" t="s">
        <v>196</v>
      </c>
      <c r="C70" s="7">
        <v>45679</v>
      </c>
      <c r="D70"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70" s="8" t="s">
        <v>197</v>
      </c>
      <c r="F70" s="8" t="s">
        <v>198</v>
      </c>
      <c r="H70" s="8" t="s">
        <v>200</v>
      </c>
      <c r="I70" s="8" t="s">
        <v>201</v>
      </c>
      <c r="J70" s="8" t="s">
        <v>202</v>
      </c>
      <c r="K70" s="8" t="s">
        <v>81</v>
      </c>
      <c r="L70" s="6"/>
      <c r="M70" s="7">
        <v>45739</v>
      </c>
      <c r="N70" s="6" t="s">
        <v>25</v>
      </c>
      <c r="O70" s="8" t="s">
        <v>203</v>
      </c>
      <c r="P70" s="6" t="str">
        <f>HYPERLINK("https://docs.wto.org/imrd/directdoc.asp?DDFDocuments/t/G/TBTN25/ARE653.DOCX", "https://docs.wto.org/imrd/directdoc.asp?DDFDocuments/t/G/TBTN25/ARE653.DOCX")</f>
        <v>https://docs.wto.org/imrd/directdoc.asp?DDFDocuments/t/G/TBTN25/ARE653.DOCX</v>
      </c>
      <c r="Q70" s="6" t="str">
        <f>HYPERLINK("https://docs.wto.org/imrd/directdoc.asp?DDFDocuments/u/G/TBTN25/ARE653.DOCX", "https://docs.wto.org/imrd/directdoc.asp?DDFDocuments/u/G/TBTN25/ARE653.DOCX")</f>
        <v>https://docs.wto.org/imrd/directdoc.asp?DDFDocuments/u/G/TBTN25/ARE653.DOCX</v>
      </c>
      <c r="R70" s="6" t="str">
        <f>HYPERLINK("https://docs.wto.org/imrd/directdoc.asp?DDFDocuments/v/G/TBTN25/ARE653.DOCX", "https://docs.wto.org/imrd/directdoc.asp?DDFDocuments/v/G/TBTN25/ARE653.DOCX")</f>
        <v>https://docs.wto.org/imrd/directdoc.asp?DDFDocuments/v/G/TBTN25/ARE653.DOCX</v>
      </c>
    </row>
    <row r="71" spans="1:18" ht="150" x14ac:dyDescent="0.25">
      <c r="A71" s="8" t="s">
        <v>206</v>
      </c>
      <c r="B71" s="6" t="s">
        <v>155</v>
      </c>
      <c r="C71" s="7">
        <v>45679</v>
      </c>
      <c r="D71" s="9" t="str">
        <f>HYPERLINK("https://eping.wto.org/en/Search?viewData= G/TBT/N/USA/2182"," G/TBT/N/USA/2182")</f>
        <v xml:space="preserve"> G/TBT/N/USA/2182</v>
      </c>
      <c r="E71" s="8" t="s">
        <v>204</v>
      </c>
      <c r="F71" s="8" t="s">
        <v>205</v>
      </c>
      <c r="H71" s="8" t="s">
        <v>192</v>
      </c>
      <c r="I71" s="8" t="s">
        <v>193</v>
      </c>
      <c r="J71" s="8" t="s">
        <v>207</v>
      </c>
      <c r="K71" s="8" t="s">
        <v>153</v>
      </c>
      <c r="L71" s="6"/>
      <c r="M71" s="7">
        <v>45764</v>
      </c>
      <c r="N71" s="6" t="s">
        <v>25</v>
      </c>
      <c r="O71" s="8" t="s">
        <v>208</v>
      </c>
      <c r="P71" s="6" t="str">
        <f>HYPERLINK("https://docs.wto.org/imrd/directdoc.asp?DDFDocuments/t/G/TBTN25/USA2182.DOCX", "https://docs.wto.org/imrd/directdoc.asp?DDFDocuments/t/G/TBTN25/USA2182.DOCX")</f>
        <v>https://docs.wto.org/imrd/directdoc.asp?DDFDocuments/t/G/TBTN25/USA2182.DOCX</v>
      </c>
      <c r="Q71" s="6" t="str">
        <f>HYPERLINK("https://docs.wto.org/imrd/directdoc.asp?DDFDocuments/u/G/TBTN25/USA2182.DOCX", "https://docs.wto.org/imrd/directdoc.asp?DDFDocuments/u/G/TBTN25/USA2182.DOCX")</f>
        <v>https://docs.wto.org/imrd/directdoc.asp?DDFDocuments/u/G/TBTN25/USA2182.DOCX</v>
      </c>
      <c r="R71" s="6" t="str">
        <f>HYPERLINK("https://docs.wto.org/imrd/directdoc.asp?DDFDocuments/v/G/TBTN25/USA2182.DOCX", "https://docs.wto.org/imrd/directdoc.asp?DDFDocuments/v/G/TBTN25/USA2182.DOCX")</f>
        <v>https://docs.wto.org/imrd/directdoc.asp?DDFDocuments/v/G/TBTN25/USA2182.DOCX</v>
      </c>
    </row>
    <row r="72" spans="1:18" ht="135" x14ac:dyDescent="0.25">
      <c r="A72" s="8" t="s">
        <v>211</v>
      </c>
      <c r="B72" s="6" t="s">
        <v>155</v>
      </c>
      <c r="C72" s="7">
        <v>45679</v>
      </c>
      <c r="D72" s="9" t="str">
        <f>HYPERLINK("https://eping.wto.org/en/Search?viewData= G/TBT/N/USA/2184"," G/TBT/N/USA/2184")</f>
        <v xml:space="preserve"> G/TBT/N/USA/2184</v>
      </c>
      <c r="E72" s="8" t="s">
        <v>209</v>
      </c>
      <c r="F72" s="8" t="s">
        <v>210</v>
      </c>
      <c r="H72" s="8" t="s">
        <v>24</v>
      </c>
      <c r="I72" s="8" t="s">
        <v>212</v>
      </c>
      <c r="J72" s="8" t="s">
        <v>187</v>
      </c>
      <c r="K72" s="8" t="s">
        <v>24</v>
      </c>
      <c r="L72" s="6"/>
      <c r="M72" s="7">
        <v>45706</v>
      </c>
      <c r="N72" s="6" t="s">
        <v>25</v>
      </c>
      <c r="O72" s="8" t="s">
        <v>213</v>
      </c>
      <c r="P72" s="6" t="str">
        <f>HYPERLINK("https://docs.wto.org/imrd/directdoc.asp?DDFDocuments/t/G/TBTN25/USA2184.DOCX", "https://docs.wto.org/imrd/directdoc.asp?DDFDocuments/t/G/TBTN25/USA2184.DOCX")</f>
        <v>https://docs.wto.org/imrd/directdoc.asp?DDFDocuments/t/G/TBTN25/USA2184.DOCX</v>
      </c>
      <c r="Q72" s="6" t="str">
        <f>HYPERLINK("https://docs.wto.org/imrd/directdoc.asp?DDFDocuments/u/G/TBTN25/USA2184.DOCX", "https://docs.wto.org/imrd/directdoc.asp?DDFDocuments/u/G/TBTN25/USA2184.DOCX")</f>
        <v>https://docs.wto.org/imrd/directdoc.asp?DDFDocuments/u/G/TBTN25/USA2184.DOCX</v>
      </c>
      <c r="R72" s="6" t="str">
        <f>HYPERLINK("https://docs.wto.org/imrd/directdoc.asp?DDFDocuments/v/G/TBTN25/USA2184.DOCX", "https://docs.wto.org/imrd/directdoc.asp?DDFDocuments/v/G/TBTN25/USA2184.DOCX")</f>
        <v>https://docs.wto.org/imrd/directdoc.asp?DDFDocuments/v/G/TBTN25/USA2184.DOCX</v>
      </c>
    </row>
    <row r="73" spans="1:18" ht="60" x14ac:dyDescent="0.25">
      <c r="A73" s="8" t="s">
        <v>217</v>
      </c>
      <c r="B73" s="6" t="s">
        <v>214</v>
      </c>
      <c r="C73" s="7">
        <v>45679</v>
      </c>
      <c r="D73" s="9" t="str">
        <f>HYPERLINK("https://eping.wto.org/en/Search?viewData= G/TBT/N/KOR/1258"," G/TBT/N/KOR/1258")</f>
        <v xml:space="preserve"> G/TBT/N/KOR/1258</v>
      </c>
      <c r="E73" s="8" t="s">
        <v>215</v>
      </c>
      <c r="F73" s="8" t="s">
        <v>216</v>
      </c>
      <c r="H73" s="8" t="s">
        <v>24</v>
      </c>
      <c r="I73" s="8" t="s">
        <v>218</v>
      </c>
      <c r="J73" s="8" t="s">
        <v>187</v>
      </c>
      <c r="K73" s="8" t="s">
        <v>24</v>
      </c>
      <c r="L73" s="6"/>
      <c r="M73" s="7">
        <v>45699</v>
      </c>
      <c r="N73" s="6" t="s">
        <v>25</v>
      </c>
      <c r="O73" s="8" t="s">
        <v>219</v>
      </c>
      <c r="P73" s="6" t="str">
        <f>HYPERLINK("https://docs.wto.org/imrd/directdoc.asp?DDFDocuments/t/G/TBTN25/KOR1258.DOCX", "https://docs.wto.org/imrd/directdoc.asp?DDFDocuments/t/G/TBTN25/KOR1258.DOCX")</f>
        <v>https://docs.wto.org/imrd/directdoc.asp?DDFDocuments/t/G/TBTN25/KOR1258.DOCX</v>
      </c>
      <c r="Q73" s="6" t="str">
        <f>HYPERLINK("https://docs.wto.org/imrd/directdoc.asp?DDFDocuments/u/G/TBTN25/KOR1258.DOCX", "https://docs.wto.org/imrd/directdoc.asp?DDFDocuments/u/G/TBTN25/KOR1258.DOCX")</f>
        <v>https://docs.wto.org/imrd/directdoc.asp?DDFDocuments/u/G/TBTN25/KOR1258.DOCX</v>
      </c>
      <c r="R73" s="6" t="str">
        <f>HYPERLINK("https://docs.wto.org/imrd/directdoc.asp?DDFDocuments/v/G/TBTN25/KOR1258.DOCX", "https://docs.wto.org/imrd/directdoc.asp?DDFDocuments/v/G/TBTN25/KOR1258.DOCX")</f>
        <v>https://docs.wto.org/imrd/directdoc.asp?DDFDocuments/v/G/TBTN25/KOR1258.DOCX</v>
      </c>
    </row>
    <row r="74" spans="1:18" ht="45" x14ac:dyDescent="0.25">
      <c r="A74" s="8" t="s">
        <v>199</v>
      </c>
      <c r="B74" s="6" t="s">
        <v>220</v>
      </c>
      <c r="C74" s="7">
        <v>45679</v>
      </c>
      <c r="D74"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74" s="8" t="s">
        <v>197</v>
      </c>
      <c r="F74" s="8" t="s">
        <v>198</v>
      </c>
      <c r="H74" s="8" t="s">
        <v>200</v>
      </c>
      <c r="I74" s="8" t="s">
        <v>201</v>
      </c>
      <c r="J74" s="8" t="s">
        <v>202</v>
      </c>
      <c r="K74" s="8" t="s">
        <v>81</v>
      </c>
      <c r="L74" s="6"/>
      <c r="M74" s="7">
        <v>45739</v>
      </c>
      <c r="N74" s="6" t="s">
        <v>25</v>
      </c>
      <c r="O74" s="8" t="s">
        <v>203</v>
      </c>
      <c r="P74" s="6" t="str">
        <f>HYPERLINK("https://docs.wto.org/imrd/directdoc.asp?DDFDocuments/t/G/TBTN25/ARE653.DOCX", "https://docs.wto.org/imrd/directdoc.asp?DDFDocuments/t/G/TBTN25/ARE653.DOCX")</f>
        <v>https://docs.wto.org/imrd/directdoc.asp?DDFDocuments/t/G/TBTN25/ARE653.DOCX</v>
      </c>
      <c r="Q74" s="6" t="str">
        <f>HYPERLINK("https://docs.wto.org/imrd/directdoc.asp?DDFDocuments/u/G/TBTN25/ARE653.DOCX", "https://docs.wto.org/imrd/directdoc.asp?DDFDocuments/u/G/TBTN25/ARE653.DOCX")</f>
        <v>https://docs.wto.org/imrd/directdoc.asp?DDFDocuments/u/G/TBTN25/ARE653.DOCX</v>
      </c>
      <c r="R74" s="6" t="str">
        <f>HYPERLINK("https://docs.wto.org/imrd/directdoc.asp?DDFDocuments/v/G/TBTN25/ARE653.DOCX", "https://docs.wto.org/imrd/directdoc.asp?DDFDocuments/v/G/TBTN25/ARE653.DOCX")</f>
        <v>https://docs.wto.org/imrd/directdoc.asp?DDFDocuments/v/G/TBTN25/ARE653.DOCX</v>
      </c>
    </row>
    <row r="75" spans="1:18" ht="45" x14ac:dyDescent="0.25">
      <c r="A75" s="8" t="s">
        <v>199</v>
      </c>
      <c r="B75" s="6" t="s">
        <v>221</v>
      </c>
      <c r="C75" s="7">
        <v>45679</v>
      </c>
      <c r="D75"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75" s="8" t="s">
        <v>197</v>
      </c>
      <c r="F75" s="8" t="s">
        <v>198</v>
      </c>
      <c r="H75" s="8" t="s">
        <v>200</v>
      </c>
      <c r="I75" s="8" t="s">
        <v>201</v>
      </c>
      <c r="J75" s="8" t="s">
        <v>202</v>
      </c>
      <c r="K75" s="8" t="s">
        <v>81</v>
      </c>
      <c r="L75" s="6"/>
      <c r="M75" s="7">
        <v>45739</v>
      </c>
      <c r="N75" s="6" t="s">
        <v>25</v>
      </c>
      <c r="O75" s="8" t="s">
        <v>203</v>
      </c>
      <c r="P75" s="6" t="str">
        <f>HYPERLINK("https://docs.wto.org/imrd/directdoc.asp?DDFDocuments/t/G/TBTN25/ARE653.DOCX", "https://docs.wto.org/imrd/directdoc.asp?DDFDocuments/t/G/TBTN25/ARE653.DOCX")</f>
        <v>https://docs.wto.org/imrd/directdoc.asp?DDFDocuments/t/G/TBTN25/ARE653.DOCX</v>
      </c>
      <c r="Q75" s="6" t="str">
        <f>HYPERLINK("https://docs.wto.org/imrd/directdoc.asp?DDFDocuments/u/G/TBTN25/ARE653.DOCX", "https://docs.wto.org/imrd/directdoc.asp?DDFDocuments/u/G/TBTN25/ARE653.DOCX")</f>
        <v>https://docs.wto.org/imrd/directdoc.asp?DDFDocuments/u/G/TBTN25/ARE653.DOCX</v>
      </c>
      <c r="R75" s="6" t="str">
        <f>HYPERLINK("https://docs.wto.org/imrd/directdoc.asp?DDFDocuments/v/G/TBTN25/ARE653.DOCX", "https://docs.wto.org/imrd/directdoc.asp?DDFDocuments/v/G/TBTN25/ARE653.DOCX")</f>
        <v>https://docs.wto.org/imrd/directdoc.asp?DDFDocuments/v/G/TBTN25/ARE653.DOCX</v>
      </c>
    </row>
    <row r="76" spans="1:18" ht="45" x14ac:dyDescent="0.25">
      <c r="A76" s="8" t="s">
        <v>199</v>
      </c>
      <c r="B76" s="6" t="s">
        <v>222</v>
      </c>
      <c r="C76" s="7">
        <v>45679</v>
      </c>
      <c r="D76"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76" s="8" t="s">
        <v>197</v>
      </c>
      <c r="F76" s="8" t="s">
        <v>198</v>
      </c>
      <c r="H76" s="8" t="s">
        <v>200</v>
      </c>
      <c r="I76" s="8" t="s">
        <v>201</v>
      </c>
      <c r="J76" s="8" t="s">
        <v>202</v>
      </c>
      <c r="K76" s="8" t="s">
        <v>81</v>
      </c>
      <c r="L76" s="6"/>
      <c r="M76" s="7">
        <v>45739</v>
      </c>
      <c r="N76" s="6" t="s">
        <v>25</v>
      </c>
      <c r="O76" s="8" t="s">
        <v>203</v>
      </c>
      <c r="P76" s="6" t="str">
        <f>HYPERLINK("https://docs.wto.org/imrd/directdoc.asp?DDFDocuments/t/G/TBTN25/ARE653.DOCX", "https://docs.wto.org/imrd/directdoc.asp?DDFDocuments/t/G/TBTN25/ARE653.DOCX")</f>
        <v>https://docs.wto.org/imrd/directdoc.asp?DDFDocuments/t/G/TBTN25/ARE653.DOCX</v>
      </c>
      <c r="Q76" s="6" t="str">
        <f>HYPERLINK("https://docs.wto.org/imrd/directdoc.asp?DDFDocuments/u/G/TBTN25/ARE653.DOCX", "https://docs.wto.org/imrd/directdoc.asp?DDFDocuments/u/G/TBTN25/ARE653.DOCX")</f>
        <v>https://docs.wto.org/imrd/directdoc.asp?DDFDocuments/u/G/TBTN25/ARE653.DOCX</v>
      </c>
      <c r="R76" s="6" t="str">
        <f>HYPERLINK("https://docs.wto.org/imrd/directdoc.asp?DDFDocuments/v/G/TBTN25/ARE653.DOCX", "https://docs.wto.org/imrd/directdoc.asp?DDFDocuments/v/G/TBTN25/ARE653.DOCX")</f>
        <v>https://docs.wto.org/imrd/directdoc.asp?DDFDocuments/v/G/TBTN25/ARE653.DOCX</v>
      </c>
    </row>
    <row r="77" spans="1:18" ht="75" x14ac:dyDescent="0.25">
      <c r="A77" s="8" t="s">
        <v>225</v>
      </c>
      <c r="B77" s="6" t="s">
        <v>214</v>
      </c>
      <c r="C77" s="7">
        <v>45679</v>
      </c>
      <c r="D77" s="9" t="str">
        <f>HYPERLINK("https://eping.wto.org/en/Search?viewData= G/TBT/N/KOR/1260"," G/TBT/N/KOR/1260")</f>
        <v xml:space="preserve"> G/TBT/N/KOR/1260</v>
      </c>
      <c r="E77" s="8" t="s">
        <v>223</v>
      </c>
      <c r="F77" s="8" t="s">
        <v>224</v>
      </c>
      <c r="H77" s="8" t="s">
        <v>24</v>
      </c>
      <c r="I77" s="8" t="s">
        <v>226</v>
      </c>
      <c r="J77" s="8" t="s">
        <v>227</v>
      </c>
      <c r="K77" s="8" t="s">
        <v>81</v>
      </c>
      <c r="L77" s="6"/>
      <c r="M77" s="7">
        <v>45739</v>
      </c>
      <c r="N77" s="6" t="s">
        <v>25</v>
      </c>
      <c r="O77" s="8" t="s">
        <v>228</v>
      </c>
      <c r="P77" s="6" t="str">
        <f>HYPERLINK("https://docs.wto.org/imrd/directdoc.asp?DDFDocuments/t/G/TBTN25/KOR1260.DOCX", "https://docs.wto.org/imrd/directdoc.asp?DDFDocuments/t/G/TBTN25/KOR1260.DOCX")</f>
        <v>https://docs.wto.org/imrd/directdoc.asp?DDFDocuments/t/G/TBTN25/KOR1260.DOCX</v>
      </c>
      <c r="Q77" s="6" t="str">
        <f>HYPERLINK("https://docs.wto.org/imrd/directdoc.asp?DDFDocuments/u/G/TBTN25/KOR1260.DOCX", "https://docs.wto.org/imrd/directdoc.asp?DDFDocuments/u/G/TBTN25/KOR1260.DOCX")</f>
        <v>https://docs.wto.org/imrd/directdoc.asp?DDFDocuments/u/G/TBTN25/KOR1260.DOCX</v>
      </c>
      <c r="R77" s="6" t="str">
        <f>HYPERLINK("https://docs.wto.org/imrd/directdoc.asp?DDFDocuments/v/G/TBTN25/KOR1260.DOCX", "https://docs.wto.org/imrd/directdoc.asp?DDFDocuments/v/G/TBTN25/KOR1260.DOCX")</f>
        <v>https://docs.wto.org/imrd/directdoc.asp?DDFDocuments/v/G/TBTN25/KOR1260.DOCX</v>
      </c>
    </row>
    <row r="78" spans="1:18" ht="60" x14ac:dyDescent="0.25">
      <c r="A78" s="8" t="s">
        <v>217</v>
      </c>
      <c r="B78" s="6" t="s">
        <v>214</v>
      </c>
      <c r="C78" s="7">
        <v>45679</v>
      </c>
      <c r="D78" s="9" t="str">
        <f>HYPERLINK("https://eping.wto.org/en/Search?viewData= G/TBT/N/KOR/1259"," G/TBT/N/KOR/1259")</f>
        <v xml:space="preserve"> G/TBT/N/KOR/1259</v>
      </c>
      <c r="E78" s="8" t="s">
        <v>229</v>
      </c>
      <c r="F78" s="8" t="s">
        <v>230</v>
      </c>
      <c r="H78" s="8" t="s">
        <v>24</v>
      </c>
      <c r="I78" s="8" t="s">
        <v>218</v>
      </c>
      <c r="J78" s="8" t="s">
        <v>187</v>
      </c>
      <c r="K78" s="8" t="s">
        <v>24</v>
      </c>
      <c r="L78" s="6"/>
      <c r="M78" s="7" t="s">
        <v>24</v>
      </c>
      <c r="N78" s="6" t="s">
        <v>25</v>
      </c>
      <c r="O78" s="8" t="s">
        <v>231</v>
      </c>
      <c r="P78" s="6" t="str">
        <f>HYPERLINK("https://docs.wto.org/imrd/directdoc.asp?DDFDocuments/t/G/TBTN25/KOR1259.DOCX", "https://docs.wto.org/imrd/directdoc.asp?DDFDocuments/t/G/TBTN25/KOR1259.DOCX")</f>
        <v>https://docs.wto.org/imrd/directdoc.asp?DDFDocuments/t/G/TBTN25/KOR1259.DOCX</v>
      </c>
      <c r="Q78" s="6" t="str">
        <f>HYPERLINK("https://docs.wto.org/imrd/directdoc.asp?DDFDocuments/u/G/TBTN25/KOR1259.DOCX", "https://docs.wto.org/imrd/directdoc.asp?DDFDocuments/u/G/TBTN25/KOR1259.DOCX")</f>
        <v>https://docs.wto.org/imrd/directdoc.asp?DDFDocuments/u/G/TBTN25/KOR1259.DOCX</v>
      </c>
      <c r="R78" s="6" t="str">
        <f>HYPERLINK("https://docs.wto.org/imrd/directdoc.asp?DDFDocuments/v/G/TBTN25/KOR1259.DOCX", "https://docs.wto.org/imrd/directdoc.asp?DDFDocuments/v/G/TBTN25/KOR1259.DOCX")</f>
        <v>https://docs.wto.org/imrd/directdoc.asp?DDFDocuments/v/G/TBTN25/KOR1259.DOCX</v>
      </c>
    </row>
    <row r="79" spans="1:18" ht="45" x14ac:dyDescent="0.25">
      <c r="A79" s="8" t="s">
        <v>199</v>
      </c>
      <c r="B79" s="6" t="s">
        <v>232</v>
      </c>
      <c r="C79" s="7">
        <v>45679</v>
      </c>
      <c r="D79"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79" s="8" t="s">
        <v>197</v>
      </c>
      <c r="F79" s="8" t="s">
        <v>198</v>
      </c>
      <c r="H79" s="8" t="s">
        <v>200</v>
      </c>
      <c r="I79" s="8" t="s">
        <v>201</v>
      </c>
      <c r="J79" s="8" t="s">
        <v>202</v>
      </c>
      <c r="K79" s="8" t="s">
        <v>81</v>
      </c>
      <c r="L79" s="6"/>
      <c r="M79" s="7">
        <v>45739</v>
      </c>
      <c r="N79" s="6" t="s">
        <v>25</v>
      </c>
      <c r="O79" s="8" t="s">
        <v>203</v>
      </c>
      <c r="P79" s="6" t="str">
        <f>HYPERLINK("https://docs.wto.org/imrd/directdoc.asp?DDFDocuments/t/G/TBTN25/ARE653.DOCX", "https://docs.wto.org/imrd/directdoc.asp?DDFDocuments/t/G/TBTN25/ARE653.DOCX")</f>
        <v>https://docs.wto.org/imrd/directdoc.asp?DDFDocuments/t/G/TBTN25/ARE653.DOCX</v>
      </c>
      <c r="Q79" s="6" t="str">
        <f>HYPERLINK("https://docs.wto.org/imrd/directdoc.asp?DDFDocuments/u/G/TBTN25/ARE653.DOCX", "https://docs.wto.org/imrd/directdoc.asp?DDFDocuments/u/G/TBTN25/ARE653.DOCX")</f>
        <v>https://docs.wto.org/imrd/directdoc.asp?DDFDocuments/u/G/TBTN25/ARE653.DOCX</v>
      </c>
      <c r="R79" s="6" t="str">
        <f>HYPERLINK("https://docs.wto.org/imrd/directdoc.asp?DDFDocuments/v/G/TBTN25/ARE653.DOCX", "https://docs.wto.org/imrd/directdoc.asp?DDFDocuments/v/G/TBTN25/ARE653.DOCX")</f>
        <v>https://docs.wto.org/imrd/directdoc.asp?DDFDocuments/v/G/TBTN25/ARE653.DOCX</v>
      </c>
    </row>
    <row r="80" spans="1:18" ht="210" x14ac:dyDescent="0.25">
      <c r="A80" s="8" t="s">
        <v>235</v>
      </c>
      <c r="B80" s="6" t="s">
        <v>214</v>
      </c>
      <c r="C80" s="7">
        <v>45679</v>
      </c>
      <c r="D80" s="9" t="str">
        <f>HYPERLINK("https://eping.wto.org/en/Search?viewData= G/TBT/N/KOR/1261"," G/TBT/N/KOR/1261")</f>
        <v xml:space="preserve"> G/TBT/N/KOR/1261</v>
      </c>
      <c r="E80" s="8" t="s">
        <v>233</v>
      </c>
      <c r="F80" s="8" t="s">
        <v>234</v>
      </c>
      <c r="H80" s="8" t="s">
        <v>236</v>
      </c>
      <c r="I80" s="8" t="s">
        <v>237</v>
      </c>
      <c r="J80" s="8" t="s">
        <v>202</v>
      </c>
      <c r="K80" s="8" t="s">
        <v>24</v>
      </c>
      <c r="L80" s="6"/>
      <c r="M80" s="7">
        <v>45739</v>
      </c>
      <c r="N80" s="6" t="s">
        <v>25</v>
      </c>
      <c r="O80" s="8" t="s">
        <v>238</v>
      </c>
      <c r="P80" s="6" t="str">
        <f>HYPERLINK("https://docs.wto.org/imrd/directdoc.asp?DDFDocuments/t/G/TBTN25/KOR1261.DOCX", "https://docs.wto.org/imrd/directdoc.asp?DDFDocuments/t/G/TBTN25/KOR1261.DOCX")</f>
        <v>https://docs.wto.org/imrd/directdoc.asp?DDFDocuments/t/G/TBTN25/KOR1261.DOCX</v>
      </c>
      <c r="Q80" s="6" t="str">
        <f>HYPERLINK("https://docs.wto.org/imrd/directdoc.asp?DDFDocuments/u/G/TBTN25/KOR1261.DOCX", "https://docs.wto.org/imrd/directdoc.asp?DDFDocuments/u/G/TBTN25/KOR1261.DOCX")</f>
        <v>https://docs.wto.org/imrd/directdoc.asp?DDFDocuments/u/G/TBTN25/KOR1261.DOCX</v>
      </c>
      <c r="R80" s="6" t="str">
        <f>HYPERLINK("https://docs.wto.org/imrd/directdoc.asp?DDFDocuments/v/G/TBTN25/KOR1261.DOCX", "https://docs.wto.org/imrd/directdoc.asp?DDFDocuments/v/G/TBTN25/KOR1261.DOCX")</f>
        <v>https://docs.wto.org/imrd/directdoc.asp?DDFDocuments/v/G/TBTN25/KOR1261.DOCX</v>
      </c>
    </row>
    <row r="81" spans="1:18" ht="45" x14ac:dyDescent="0.25">
      <c r="A81" s="8" t="s">
        <v>199</v>
      </c>
      <c r="B81" s="6" t="s">
        <v>239</v>
      </c>
      <c r="C81" s="7">
        <v>45679</v>
      </c>
      <c r="D81"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81" s="8" t="s">
        <v>197</v>
      </c>
      <c r="F81" s="8" t="s">
        <v>198</v>
      </c>
      <c r="H81" s="8" t="s">
        <v>200</v>
      </c>
      <c r="I81" s="8" t="s">
        <v>201</v>
      </c>
      <c r="J81" s="8" t="s">
        <v>202</v>
      </c>
      <c r="K81" s="8" t="s">
        <v>81</v>
      </c>
      <c r="L81" s="6"/>
      <c r="M81" s="7">
        <v>45739</v>
      </c>
      <c r="N81" s="6" t="s">
        <v>25</v>
      </c>
      <c r="O81" s="8" t="s">
        <v>203</v>
      </c>
      <c r="P81" s="6" t="str">
        <f>HYPERLINK("https://docs.wto.org/imrd/directdoc.asp?DDFDocuments/t/G/TBTN25/ARE653.DOCX", "https://docs.wto.org/imrd/directdoc.asp?DDFDocuments/t/G/TBTN25/ARE653.DOCX")</f>
        <v>https://docs.wto.org/imrd/directdoc.asp?DDFDocuments/t/G/TBTN25/ARE653.DOCX</v>
      </c>
      <c r="Q81" s="6" t="str">
        <f>HYPERLINK("https://docs.wto.org/imrd/directdoc.asp?DDFDocuments/u/G/TBTN25/ARE653.DOCX", "https://docs.wto.org/imrd/directdoc.asp?DDFDocuments/u/G/TBTN25/ARE653.DOCX")</f>
        <v>https://docs.wto.org/imrd/directdoc.asp?DDFDocuments/u/G/TBTN25/ARE653.DOCX</v>
      </c>
      <c r="R81" s="6" t="str">
        <f>HYPERLINK("https://docs.wto.org/imrd/directdoc.asp?DDFDocuments/v/G/TBTN25/ARE653.DOCX", "https://docs.wto.org/imrd/directdoc.asp?DDFDocuments/v/G/TBTN25/ARE653.DOCX")</f>
        <v>https://docs.wto.org/imrd/directdoc.asp?DDFDocuments/v/G/TBTN25/ARE653.DOCX</v>
      </c>
    </row>
    <row r="82" spans="1:18" ht="45" x14ac:dyDescent="0.25">
      <c r="A82" s="8" t="s">
        <v>199</v>
      </c>
      <c r="B82" s="6" t="s">
        <v>240</v>
      </c>
      <c r="C82" s="7">
        <v>45679</v>
      </c>
      <c r="D82" s="9" t="str">
        <f>HYPERLINK("https://eping.wto.org/en/Search?viewData= G/TBT/N/ARE/653, G/TBT/N/BHR/734, G/TBT/N/KWT/714, G/TBT/N/OMN/558, G/TBT/N/QAT/711, G/TBT/N/SAU/1378, G/TBT/N/YEM/314"," G/TBT/N/ARE/653, G/TBT/N/BHR/734, G/TBT/N/KWT/714, G/TBT/N/OMN/558, G/TBT/N/QAT/711, G/TBT/N/SAU/1378, G/TBT/N/YEM/314")</f>
        <v xml:space="preserve"> G/TBT/N/ARE/653, G/TBT/N/BHR/734, G/TBT/N/KWT/714, G/TBT/N/OMN/558, G/TBT/N/QAT/711, G/TBT/N/SAU/1378, G/TBT/N/YEM/314</v>
      </c>
      <c r="E82" s="8" t="s">
        <v>197</v>
      </c>
      <c r="F82" s="8" t="s">
        <v>198</v>
      </c>
      <c r="H82" s="8" t="s">
        <v>200</v>
      </c>
      <c r="I82" s="8" t="s">
        <v>201</v>
      </c>
      <c r="J82" s="8" t="s">
        <v>202</v>
      </c>
      <c r="K82" s="8" t="s">
        <v>81</v>
      </c>
      <c r="L82" s="6"/>
      <c r="M82" s="7">
        <v>45739</v>
      </c>
      <c r="N82" s="6" t="s">
        <v>25</v>
      </c>
      <c r="O82" s="8" t="s">
        <v>203</v>
      </c>
      <c r="P82" s="6" t="str">
        <f>HYPERLINK("https://docs.wto.org/imrd/directdoc.asp?DDFDocuments/t/G/TBTN25/ARE653.DOCX", "https://docs.wto.org/imrd/directdoc.asp?DDFDocuments/t/G/TBTN25/ARE653.DOCX")</f>
        <v>https://docs.wto.org/imrd/directdoc.asp?DDFDocuments/t/G/TBTN25/ARE653.DOCX</v>
      </c>
      <c r="Q82" s="6" t="str">
        <f>HYPERLINK("https://docs.wto.org/imrd/directdoc.asp?DDFDocuments/u/G/TBTN25/ARE653.DOCX", "https://docs.wto.org/imrd/directdoc.asp?DDFDocuments/u/G/TBTN25/ARE653.DOCX")</f>
        <v>https://docs.wto.org/imrd/directdoc.asp?DDFDocuments/u/G/TBTN25/ARE653.DOCX</v>
      </c>
      <c r="R82" s="6" t="str">
        <f>HYPERLINK("https://docs.wto.org/imrd/directdoc.asp?DDFDocuments/v/G/TBTN25/ARE653.DOCX", "https://docs.wto.org/imrd/directdoc.asp?DDFDocuments/v/G/TBTN25/ARE653.DOCX")</f>
        <v>https://docs.wto.org/imrd/directdoc.asp?DDFDocuments/v/G/TBTN25/ARE653.DOCX</v>
      </c>
    </row>
    <row r="83" spans="1:18" x14ac:dyDescent="0.25">
      <c r="A83" s="8" t="s">
        <v>243</v>
      </c>
      <c r="B83" s="6" t="s">
        <v>108</v>
      </c>
      <c r="C83" s="7">
        <v>45679</v>
      </c>
      <c r="D83" s="9" t="str">
        <f>HYPERLINK("https://eping.wto.org/en/Search?viewData= G/TBT/N/JPN/851"," G/TBT/N/JPN/851")</f>
        <v xml:space="preserve"> G/TBT/N/JPN/851</v>
      </c>
      <c r="E83" s="8" t="s">
        <v>241</v>
      </c>
      <c r="F83" s="8" t="s">
        <v>242</v>
      </c>
      <c r="H83" s="8" t="s">
        <v>244</v>
      </c>
      <c r="I83" s="8" t="s">
        <v>245</v>
      </c>
      <c r="J83" s="8" t="s">
        <v>60</v>
      </c>
      <c r="K83" s="8" t="s">
        <v>24</v>
      </c>
      <c r="L83" s="6"/>
      <c r="M83" s="7">
        <v>45739</v>
      </c>
      <c r="N83" s="6" t="s">
        <v>25</v>
      </c>
      <c r="O83" s="8" t="s">
        <v>246</v>
      </c>
      <c r="P83" s="6" t="str">
        <f>HYPERLINK("https://docs.wto.org/imrd/directdoc.asp?DDFDocuments/t/G/TBTN25/JPN851.DOCX", "https://docs.wto.org/imrd/directdoc.asp?DDFDocuments/t/G/TBTN25/JPN851.DOCX")</f>
        <v>https://docs.wto.org/imrd/directdoc.asp?DDFDocuments/t/G/TBTN25/JPN851.DOCX</v>
      </c>
      <c r="Q83" s="6" t="str">
        <f>HYPERLINK("https://docs.wto.org/imrd/directdoc.asp?DDFDocuments/u/G/TBTN25/JPN851.DOCX", "https://docs.wto.org/imrd/directdoc.asp?DDFDocuments/u/G/TBTN25/JPN851.DOCX")</f>
        <v>https://docs.wto.org/imrd/directdoc.asp?DDFDocuments/u/G/TBTN25/JPN851.DOCX</v>
      </c>
      <c r="R83" s="6" t="str">
        <f>HYPERLINK("https://docs.wto.org/imrd/directdoc.asp?DDFDocuments/v/G/TBTN25/JPN851.DOCX", "https://docs.wto.org/imrd/directdoc.asp?DDFDocuments/v/G/TBTN25/JPN851.DOCX")</f>
        <v>https://docs.wto.org/imrd/directdoc.asp?DDFDocuments/v/G/TBTN25/JPN851.DOCX</v>
      </c>
    </row>
    <row r="84" spans="1:18" ht="345" x14ac:dyDescent="0.25">
      <c r="A84" s="8" t="s">
        <v>249</v>
      </c>
      <c r="B84" s="6" t="s">
        <v>214</v>
      </c>
      <c r="C84" s="7">
        <v>45679</v>
      </c>
      <c r="D84" s="9" t="str">
        <f>HYPERLINK("https://eping.wto.org/en/Search?viewData= G/TBT/N/KOR/1262"," G/TBT/N/KOR/1262")</f>
        <v xml:space="preserve"> G/TBT/N/KOR/1262</v>
      </c>
      <c r="E84" s="8" t="s">
        <v>247</v>
      </c>
      <c r="F84" s="8" t="s">
        <v>248</v>
      </c>
      <c r="H84" s="8" t="s">
        <v>250</v>
      </c>
      <c r="I84" s="8" t="s">
        <v>251</v>
      </c>
      <c r="J84" s="8" t="s">
        <v>202</v>
      </c>
      <c r="K84" s="8" t="s">
        <v>24</v>
      </c>
      <c r="L84" s="6"/>
      <c r="M84" s="7">
        <v>45739</v>
      </c>
      <c r="N84" s="6" t="s">
        <v>25</v>
      </c>
      <c r="O84" s="8" t="s">
        <v>252</v>
      </c>
      <c r="P84" s="6" t="str">
        <f>HYPERLINK("https://docs.wto.org/imrd/directdoc.asp?DDFDocuments/t/G/TBTN25/KOR1262.DOCX", "https://docs.wto.org/imrd/directdoc.asp?DDFDocuments/t/G/TBTN25/KOR1262.DOCX")</f>
        <v>https://docs.wto.org/imrd/directdoc.asp?DDFDocuments/t/G/TBTN25/KOR1262.DOCX</v>
      </c>
      <c r="Q84" s="6" t="str">
        <f>HYPERLINK("https://docs.wto.org/imrd/directdoc.asp?DDFDocuments/u/G/TBTN25/KOR1262.DOCX", "https://docs.wto.org/imrd/directdoc.asp?DDFDocuments/u/G/TBTN25/KOR1262.DOCX")</f>
        <v>https://docs.wto.org/imrd/directdoc.asp?DDFDocuments/u/G/TBTN25/KOR1262.DOCX</v>
      </c>
      <c r="R84" s="6" t="str">
        <f>HYPERLINK("https://docs.wto.org/imrd/directdoc.asp?DDFDocuments/v/G/TBTN25/KOR1262.DOCX", "https://docs.wto.org/imrd/directdoc.asp?DDFDocuments/v/G/TBTN25/KOR1262.DOCX")</f>
        <v>https://docs.wto.org/imrd/directdoc.asp?DDFDocuments/v/G/TBTN25/KOR1262.DOCX</v>
      </c>
    </row>
    <row r="85" spans="1:18" ht="45" x14ac:dyDescent="0.25">
      <c r="A85" s="8" t="s">
        <v>255</v>
      </c>
      <c r="B85" s="6" t="s">
        <v>45</v>
      </c>
      <c r="C85" s="7">
        <v>45678</v>
      </c>
      <c r="D85" s="9" t="str">
        <f>HYPERLINK("https://eping.wto.org/en/Search?viewData= G/TBT/N/RWA/1144"," G/TBT/N/RWA/1144")</f>
        <v xml:space="preserve"> G/TBT/N/RWA/1144</v>
      </c>
      <c r="E85" s="8" t="s">
        <v>253</v>
      </c>
      <c r="F85" s="8" t="s">
        <v>254</v>
      </c>
      <c r="H85" s="8" t="s">
        <v>24</v>
      </c>
      <c r="I85" s="8" t="s">
        <v>256</v>
      </c>
      <c r="J85" s="8" t="s">
        <v>103</v>
      </c>
      <c r="K85" s="8" t="s">
        <v>24</v>
      </c>
      <c r="L85" s="6"/>
      <c r="M85" s="7">
        <v>45738</v>
      </c>
      <c r="N85" s="6" t="s">
        <v>25</v>
      </c>
      <c r="O85" s="8" t="s">
        <v>257</v>
      </c>
      <c r="P85" s="6" t="str">
        <f>HYPERLINK("https://docs.wto.org/imrd/directdoc.asp?DDFDocuments/t/G/TBTN25/RWA1144.DOCX", "https://docs.wto.org/imrd/directdoc.asp?DDFDocuments/t/G/TBTN25/RWA1144.DOCX")</f>
        <v>https://docs.wto.org/imrd/directdoc.asp?DDFDocuments/t/G/TBTN25/RWA1144.DOCX</v>
      </c>
      <c r="Q85" s="6" t="str">
        <f>HYPERLINK("https://docs.wto.org/imrd/directdoc.asp?DDFDocuments/u/G/TBTN25/RWA1144.DOCX", "https://docs.wto.org/imrd/directdoc.asp?DDFDocuments/u/G/TBTN25/RWA1144.DOCX")</f>
        <v>https://docs.wto.org/imrd/directdoc.asp?DDFDocuments/u/G/TBTN25/RWA1144.DOCX</v>
      </c>
      <c r="R85" s="6" t="str">
        <f>HYPERLINK("https://docs.wto.org/imrd/directdoc.asp?DDFDocuments/v/G/TBTN25/RWA1144.DOCX", "https://docs.wto.org/imrd/directdoc.asp?DDFDocuments/v/G/TBTN25/RWA1144.DOCX")</f>
        <v>https://docs.wto.org/imrd/directdoc.asp?DDFDocuments/v/G/TBTN25/RWA1144.DOCX</v>
      </c>
    </row>
    <row r="86" spans="1:18" ht="30" x14ac:dyDescent="0.25">
      <c r="A86" s="8" t="s">
        <v>261</v>
      </c>
      <c r="B86" s="6" t="s">
        <v>258</v>
      </c>
      <c r="C86" s="7">
        <v>45678</v>
      </c>
      <c r="D86" s="9" t="str">
        <f>HYPERLINK("https://eping.wto.org/en/Search?viewData= G/TBT/N/MWI/152"," G/TBT/N/MWI/152")</f>
        <v xml:space="preserve"> G/TBT/N/MWI/152</v>
      </c>
      <c r="E86" s="8" t="s">
        <v>259</v>
      </c>
      <c r="F86" s="8" t="s">
        <v>260</v>
      </c>
      <c r="H86" s="8" t="s">
        <v>50</v>
      </c>
      <c r="I86" s="8" t="s">
        <v>262</v>
      </c>
      <c r="J86" s="8" t="s">
        <v>263</v>
      </c>
      <c r="K86" s="8" t="s">
        <v>24</v>
      </c>
      <c r="L86" s="6"/>
      <c r="M86" s="7">
        <v>45738</v>
      </c>
      <c r="N86" s="6" t="s">
        <v>25</v>
      </c>
      <c r="O86" s="8" t="s">
        <v>264</v>
      </c>
      <c r="P86" s="6" t="str">
        <f>HYPERLINK("https://docs.wto.org/imrd/directdoc.asp?DDFDocuments/t/G/TBTN25/MWI152.DOCX", "https://docs.wto.org/imrd/directdoc.asp?DDFDocuments/t/G/TBTN25/MWI152.DOCX")</f>
        <v>https://docs.wto.org/imrd/directdoc.asp?DDFDocuments/t/G/TBTN25/MWI152.DOCX</v>
      </c>
      <c r="Q86" s="6" t="str">
        <f>HYPERLINK("https://docs.wto.org/imrd/directdoc.asp?DDFDocuments/u/G/TBTN25/MWI152.DOCX", "https://docs.wto.org/imrd/directdoc.asp?DDFDocuments/u/G/TBTN25/MWI152.DOCX")</f>
        <v>https://docs.wto.org/imrd/directdoc.asp?DDFDocuments/u/G/TBTN25/MWI152.DOCX</v>
      </c>
      <c r="R86" s="6" t="str">
        <f>HYPERLINK("https://docs.wto.org/imrd/directdoc.asp?DDFDocuments/v/G/TBTN25/MWI152.DOCX", "https://docs.wto.org/imrd/directdoc.asp?DDFDocuments/v/G/TBTN25/MWI152.DOCX")</f>
        <v>https://docs.wto.org/imrd/directdoc.asp?DDFDocuments/v/G/TBTN25/MWI152.DOCX</v>
      </c>
    </row>
    <row r="87" spans="1:18" ht="30" x14ac:dyDescent="0.25">
      <c r="A87" s="8" t="s">
        <v>261</v>
      </c>
      <c r="B87" s="6" t="s">
        <v>258</v>
      </c>
      <c r="C87" s="7">
        <v>45678</v>
      </c>
      <c r="D87" s="9" t="str">
        <f>HYPERLINK("https://eping.wto.org/en/Search?viewData= G/TBT/N/MWI/140"," G/TBT/N/MWI/140")</f>
        <v xml:space="preserve"> G/TBT/N/MWI/140</v>
      </c>
      <c r="E87" s="8" t="s">
        <v>265</v>
      </c>
      <c r="F87" s="8" t="s">
        <v>266</v>
      </c>
      <c r="H87" s="8" t="s">
        <v>50</v>
      </c>
      <c r="I87" s="8" t="s">
        <v>262</v>
      </c>
      <c r="J87" s="8" t="s">
        <v>263</v>
      </c>
      <c r="K87" s="8" t="s">
        <v>24</v>
      </c>
      <c r="L87" s="6"/>
      <c r="M87" s="7">
        <v>45738</v>
      </c>
      <c r="N87" s="6" t="s">
        <v>25</v>
      </c>
      <c r="O87" s="8" t="s">
        <v>267</v>
      </c>
      <c r="P87" s="6" t="str">
        <f>HYPERLINK("https://docs.wto.org/imrd/directdoc.asp?DDFDocuments/t/G/TBTN25/MWI140.DOCX", "https://docs.wto.org/imrd/directdoc.asp?DDFDocuments/t/G/TBTN25/MWI140.DOCX")</f>
        <v>https://docs.wto.org/imrd/directdoc.asp?DDFDocuments/t/G/TBTN25/MWI140.DOCX</v>
      </c>
      <c r="Q87" s="6" t="str">
        <f>HYPERLINK("https://docs.wto.org/imrd/directdoc.asp?DDFDocuments/u/G/TBTN25/MWI140.DOCX", "https://docs.wto.org/imrd/directdoc.asp?DDFDocuments/u/G/TBTN25/MWI140.DOCX")</f>
        <v>https://docs.wto.org/imrd/directdoc.asp?DDFDocuments/u/G/TBTN25/MWI140.DOCX</v>
      </c>
      <c r="R87" s="6" t="str">
        <f>HYPERLINK("https://docs.wto.org/imrd/directdoc.asp?DDFDocuments/v/G/TBTN25/MWI140.DOCX", "https://docs.wto.org/imrd/directdoc.asp?DDFDocuments/v/G/TBTN25/MWI140.DOCX")</f>
        <v>https://docs.wto.org/imrd/directdoc.asp?DDFDocuments/v/G/TBTN25/MWI140.DOCX</v>
      </c>
    </row>
    <row r="88" spans="1:18" ht="60" x14ac:dyDescent="0.25">
      <c r="A88" s="8" t="s">
        <v>270</v>
      </c>
      <c r="B88" s="6" t="s">
        <v>45</v>
      </c>
      <c r="C88" s="7">
        <v>45678</v>
      </c>
      <c r="D88" s="9" t="str">
        <f>HYPERLINK("https://eping.wto.org/en/Search?viewData= G/TBT/N/RWA/1150"," G/TBT/N/RWA/1150")</f>
        <v xml:space="preserve"> G/TBT/N/RWA/1150</v>
      </c>
      <c r="E88" s="8" t="s">
        <v>268</v>
      </c>
      <c r="F88" s="8" t="s">
        <v>269</v>
      </c>
      <c r="H88" s="8" t="s">
        <v>271</v>
      </c>
      <c r="I88" s="8" t="s">
        <v>272</v>
      </c>
      <c r="J88" s="8" t="s">
        <v>103</v>
      </c>
      <c r="K88" s="8" t="s">
        <v>81</v>
      </c>
      <c r="L88" s="6"/>
      <c r="M88" s="7">
        <v>45738</v>
      </c>
      <c r="N88" s="6" t="s">
        <v>25</v>
      </c>
      <c r="O88" s="8" t="s">
        <v>273</v>
      </c>
      <c r="P88" s="6" t="str">
        <f>HYPERLINK("https://docs.wto.org/imrd/directdoc.asp?DDFDocuments/t/G/TBTN25/RWA1150.DOCX", "https://docs.wto.org/imrd/directdoc.asp?DDFDocuments/t/G/TBTN25/RWA1150.DOCX")</f>
        <v>https://docs.wto.org/imrd/directdoc.asp?DDFDocuments/t/G/TBTN25/RWA1150.DOCX</v>
      </c>
      <c r="Q88" s="6" t="str">
        <f>HYPERLINK("https://docs.wto.org/imrd/directdoc.asp?DDFDocuments/u/G/TBTN25/RWA1150.DOCX", "https://docs.wto.org/imrd/directdoc.asp?DDFDocuments/u/G/TBTN25/RWA1150.DOCX")</f>
        <v>https://docs.wto.org/imrd/directdoc.asp?DDFDocuments/u/G/TBTN25/RWA1150.DOCX</v>
      </c>
      <c r="R88" s="6" t="str">
        <f>HYPERLINK("https://docs.wto.org/imrd/directdoc.asp?DDFDocuments/v/G/TBTN25/RWA1150.DOCX", "https://docs.wto.org/imrd/directdoc.asp?DDFDocuments/v/G/TBTN25/RWA1150.DOCX")</f>
        <v>https://docs.wto.org/imrd/directdoc.asp?DDFDocuments/v/G/TBTN25/RWA1150.DOCX</v>
      </c>
    </row>
    <row r="89" spans="1:18" ht="45" x14ac:dyDescent="0.25">
      <c r="A89" s="8" t="s">
        <v>270</v>
      </c>
      <c r="B89" s="6" t="s">
        <v>45</v>
      </c>
      <c r="C89" s="7">
        <v>45678</v>
      </c>
      <c r="D89" s="9" t="str">
        <f>HYPERLINK("https://eping.wto.org/en/Search?viewData= G/TBT/N/RWA/1151"," G/TBT/N/RWA/1151")</f>
        <v xml:space="preserve"> G/TBT/N/RWA/1151</v>
      </c>
      <c r="E89" s="8" t="s">
        <v>274</v>
      </c>
      <c r="F89" s="8" t="s">
        <v>275</v>
      </c>
      <c r="H89" s="8" t="s">
        <v>24</v>
      </c>
      <c r="I89" s="8" t="s">
        <v>272</v>
      </c>
      <c r="J89" s="8" t="s">
        <v>103</v>
      </c>
      <c r="K89" s="8" t="s">
        <v>81</v>
      </c>
      <c r="L89" s="6"/>
      <c r="M89" s="7">
        <v>45738</v>
      </c>
      <c r="N89" s="6" t="s">
        <v>25</v>
      </c>
      <c r="O89" s="8" t="s">
        <v>276</v>
      </c>
      <c r="P89" s="6" t="str">
        <f>HYPERLINK("https://docs.wto.org/imrd/directdoc.asp?DDFDocuments/t/G/TBTN25/RWA1151.DOCX", "https://docs.wto.org/imrd/directdoc.asp?DDFDocuments/t/G/TBTN25/RWA1151.DOCX")</f>
        <v>https://docs.wto.org/imrd/directdoc.asp?DDFDocuments/t/G/TBTN25/RWA1151.DOCX</v>
      </c>
      <c r="Q89" s="6" t="str">
        <f>HYPERLINK("https://docs.wto.org/imrd/directdoc.asp?DDFDocuments/u/G/TBTN25/RWA1151.DOCX", "https://docs.wto.org/imrd/directdoc.asp?DDFDocuments/u/G/TBTN25/RWA1151.DOCX")</f>
        <v>https://docs.wto.org/imrd/directdoc.asp?DDFDocuments/u/G/TBTN25/RWA1151.DOCX</v>
      </c>
      <c r="R89" s="6" t="str">
        <f>HYPERLINK("https://docs.wto.org/imrd/directdoc.asp?DDFDocuments/v/G/TBTN25/RWA1151.DOCX", "https://docs.wto.org/imrd/directdoc.asp?DDFDocuments/v/G/TBTN25/RWA1151.DOCX")</f>
        <v>https://docs.wto.org/imrd/directdoc.asp?DDFDocuments/v/G/TBTN25/RWA1151.DOCX</v>
      </c>
    </row>
    <row r="90" spans="1:18" ht="90" x14ac:dyDescent="0.25">
      <c r="A90" s="8" t="s">
        <v>279</v>
      </c>
      <c r="B90" s="6" t="s">
        <v>27</v>
      </c>
      <c r="C90" s="7">
        <v>45677</v>
      </c>
      <c r="D90" s="9" t="str">
        <f>HYPERLINK("https://eping.wto.org/en/Search?viewData= G/TBT/N/BDI/567, G/TBT/N/KEN/1759, G/TBT/N/RWA/1134, G/TBT/N/TZA/1275, G/TBT/N/UGA/2108"," G/TBT/N/BDI/567, G/TBT/N/KEN/1759, G/TBT/N/RWA/1134, G/TBT/N/TZA/1275, G/TBT/N/UGA/2108")</f>
        <v xml:space="preserve"> G/TBT/N/BDI/567, G/TBT/N/KEN/1759, G/TBT/N/RWA/1134, G/TBT/N/TZA/1275, G/TBT/N/UGA/2108</v>
      </c>
      <c r="E90" s="8" t="s">
        <v>277</v>
      </c>
      <c r="F90" s="8" t="s">
        <v>278</v>
      </c>
      <c r="H90" s="8" t="s">
        <v>24</v>
      </c>
      <c r="I90" s="8" t="s">
        <v>201</v>
      </c>
      <c r="J90" s="8" t="s">
        <v>62</v>
      </c>
      <c r="K90" s="8" t="s">
        <v>153</v>
      </c>
      <c r="L90" s="6"/>
      <c r="M90" s="7">
        <v>45737</v>
      </c>
      <c r="N90" s="6" t="s">
        <v>25</v>
      </c>
      <c r="O90" s="8" t="s">
        <v>280</v>
      </c>
      <c r="P90" s="6" t="str">
        <f>HYPERLINK("https://docs.wto.org/imrd/directdoc.asp?DDFDocuments/t/G/TBTN25/BDI567.DOCX", "https://docs.wto.org/imrd/directdoc.asp?DDFDocuments/t/G/TBTN25/BDI567.DOCX")</f>
        <v>https://docs.wto.org/imrd/directdoc.asp?DDFDocuments/t/G/TBTN25/BDI567.DOCX</v>
      </c>
      <c r="Q90" s="6"/>
      <c r="R90" s="6" t="str">
        <f>HYPERLINK("https://docs.wto.org/imrd/directdoc.asp?DDFDocuments/v/G/TBTN25/BDI567.DOCX", "https://docs.wto.org/imrd/directdoc.asp?DDFDocuments/v/G/TBTN25/BDI567.DOCX")</f>
        <v>https://docs.wto.org/imrd/directdoc.asp?DDFDocuments/v/G/TBTN25/BDI567.DOCX</v>
      </c>
    </row>
    <row r="91" spans="1:18" ht="45" x14ac:dyDescent="0.25">
      <c r="A91" s="8" t="s">
        <v>101</v>
      </c>
      <c r="B91" s="6" t="s">
        <v>45</v>
      </c>
      <c r="C91" s="7">
        <v>45677</v>
      </c>
      <c r="D91" s="9" t="str">
        <f>HYPERLINK("https://eping.wto.org/en/Search?viewData= G/TBT/N/RWA/1153"," G/TBT/N/RWA/1153")</f>
        <v xml:space="preserve"> G/TBT/N/RWA/1153</v>
      </c>
      <c r="E91" s="8" t="s">
        <v>281</v>
      </c>
      <c r="F91" s="8" t="s">
        <v>282</v>
      </c>
      <c r="H91" s="8" t="s">
        <v>24</v>
      </c>
      <c r="I91" s="8" t="s">
        <v>102</v>
      </c>
      <c r="J91" s="8" t="s">
        <v>103</v>
      </c>
      <c r="K91" s="8" t="s">
        <v>24</v>
      </c>
      <c r="L91" s="6"/>
      <c r="M91" s="7">
        <v>45737</v>
      </c>
      <c r="N91" s="6" t="s">
        <v>25</v>
      </c>
      <c r="O91" s="8" t="s">
        <v>283</v>
      </c>
      <c r="P91" s="6" t="str">
        <f>HYPERLINK("https://docs.wto.org/imrd/directdoc.asp?DDFDocuments/t/G/TBTN25/RWA1153.DOCX", "https://docs.wto.org/imrd/directdoc.asp?DDFDocuments/t/G/TBTN25/RWA1153.DOCX")</f>
        <v>https://docs.wto.org/imrd/directdoc.asp?DDFDocuments/t/G/TBTN25/RWA1153.DOCX</v>
      </c>
      <c r="Q91" s="6" t="str">
        <f>HYPERLINK("https://docs.wto.org/imrd/directdoc.asp?DDFDocuments/u/G/TBTN25/RWA1153.DOCX", "https://docs.wto.org/imrd/directdoc.asp?DDFDocuments/u/G/TBTN25/RWA1153.DOCX")</f>
        <v>https://docs.wto.org/imrd/directdoc.asp?DDFDocuments/u/G/TBTN25/RWA1153.DOCX</v>
      </c>
      <c r="R91" s="6" t="str">
        <f>HYPERLINK("https://docs.wto.org/imrd/directdoc.asp?DDFDocuments/v/G/TBTN25/RWA1153.DOCX", "https://docs.wto.org/imrd/directdoc.asp?DDFDocuments/v/G/TBTN25/RWA1153.DOCX")</f>
        <v>https://docs.wto.org/imrd/directdoc.asp?DDFDocuments/v/G/TBTN25/RWA1153.DOCX</v>
      </c>
    </row>
    <row r="92" spans="1:18" ht="45" x14ac:dyDescent="0.25">
      <c r="A92" s="8" t="s">
        <v>255</v>
      </c>
      <c r="B92" s="6" t="s">
        <v>45</v>
      </c>
      <c r="C92" s="7">
        <v>45677</v>
      </c>
      <c r="D92" s="9" t="str">
        <f>HYPERLINK("https://eping.wto.org/en/Search?viewData= G/TBT/N/RWA/1141"," G/TBT/N/RWA/1141")</f>
        <v xml:space="preserve"> G/TBT/N/RWA/1141</v>
      </c>
      <c r="E92" s="8" t="s">
        <v>284</v>
      </c>
      <c r="F92" s="8" t="s">
        <v>285</v>
      </c>
      <c r="H92" s="8" t="s">
        <v>24</v>
      </c>
      <c r="I92" s="8" t="s">
        <v>256</v>
      </c>
      <c r="J92" s="8" t="s">
        <v>103</v>
      </c>
      <c r="K92" s="8" t="s">
        <v>24</v>
      </c>
      <c r="L92" s="6"/>
      <c r="M92" s="7">
        <v>45737</v>
      </c>
      <c r="N92" s="6" t="s">
        <v>25</v>
      </c>
      <c r="O92" s="8" t="s">
        <v>286</v>
      </c>
      <c r="P92" s="6" t="str">
        <f>HYPERLINK("https://docs.wto.org/imrd/directdoc.asp?DDFDocuments/t/G/TBTN25/RWA1141.DOCX", "https://docs.wto.org/imrd/directdoc.asp?DDFDocuments/t/G/TBTN25/RWA1141.DOCX")</f>
        <v>https://docs.wto.org/imrd/directdoc.asp?DDFDocuments/t/G/TBTN25/RWA1141.DOCX</v>
      </c>
      <c r="Q92" s="6" t="str">
        <f>HYPERLINK("https://docs.wto.org/imrd/directdoc.asp?DDFDocuments/u/G/TBTN25/RWA1141.DOCX", "https://docs.wto.org/imrd/directdoc.asp?DDFDocuments/u/G/TBTN25/RWA1141.DOCX")</f>
        <v>https://docs.wto.org/imrd/directdoc.asp?DDFDocuments/u/G/TBTN25/RWA1141.DOCX</v>
      </c>
      <c r="R92" s="6" t="str">
        <f>HYPERLINK("https://docs.wto.org/imrd/directdoc.asp?DDFDocuments/v/G/TBTN25/RWA1141.DOCX", "https://docs.wto.org/imrd/directdoc.asp?DDFDocuments/v/G/TBTN25/RWA1141.DOCX")</f>
        <v>https://docs.wto.org/imrd/directdoc.asp?DDFDocuments/v/G/TBTN25/RWA1141.DOCX</v>
      </c>
    </row>
    <row r="93" spans="1:18" ht="30" x14ac:dyDescent="0.25">
      <c r="A93" s="8" t="s">
        <v>289</v>
      </c>
      <c r="B93" s="6" t="s">
        <v>258</v>
      </c>
      <c r="C93" s="7">
        <v>45677</v>
      </c>
      <c r="D93" s="9" t="str">
        <f>HYPERLINK("https://eping.wto.org/en/Search?viewData= G/TBT/N/MWI/149"," G/TBT/N/MWI/149")</f>
        <v xml:space="preserve"> G/TBT/N/MWI/149</v>
      </c>
      <c r="E93" s="8" t="s">
        <v>287</v>
      </c>
      <c r="F93" s="8" t="s">
        <v>288</v>
      </c>
      <c r="H93" s="8" t="s">
        <v>290</v>
      </c>
      <c r="I93" s="8" t="s">
        <v>262</v>
      </c>
      <c r="J93" s="8" t="s">
        <v>263</v>
      </c>
      <c r="K93" s="8" t="s">
        <v>24</v>
      </c>
      <c r="L93" s="6"/>
      <c r="M93" s="7">
        <v>45737</v>
      </c>
      <c r="N93" s="6" t="s">
        <v>25</v>
      </c>
      <c r="O93" s="8" t="s">
        <v>291</v>
      </c>
      <c r="P93" s="6" t="str">
        <f>HYPERLINK("https://docs.wto.org/imrd/directdoc.asp?DDFDocuments/t/G/TBTN25/MWI149.DOCX", "https://docs.wto.org/imrd/directdoc.asp?DDFDocuments/t/G/TBTN25/MWI149.DOCX")</f>
        <v>https://docs.wto.org/imrd/directdoc.asp?DDFDocuments/t/G/TBTN25/MWI149.DOCX</v>
      </c>
      <c r="Q93" s="6" t="str">
        <f>HYPERLINK("https://docs.wto.org/imrd/directdoc.asp?DDFDocuments/u/G/TBTN25/MWI149.DOCX", "https://docs.wto.org/imrd/directdoc.asp?DDFDocuments/u/G/TBTN25/MWI149.DOCX")</f>
        <v>https://docs.wto.org/imrd/directdoc.asp?DDFDocuments/u/G/TBTN25/MWI149.DOCX</v>
      </c>
      <c r="R93" s="6" t="str">
        <f>HYPERLINK("https://docs.wto.org/imrd/directdoc.asp?DDFDocuments/v/G/TBTN25/MWI149.DOCX", "https://docs.wto.org/imrd/directdoc.asp?DDFDocuments/v/G/TBTN25/MWI149.DOCX")</f>
        <v>https://docs.wto.org/imrd/directdoc.asp?DDFDocuments/v/G/TBTN25/MWI149.DOCX</v>
      </c>
    </row>
    <row r="94" spans="1:18" ht="45" x14ac:dyDescent="0.25">
      <c r="A94" s="8" t="s">
        <v>279</v>
      </c>
      <c r="B94" s="6" t="s">
        <v>27</v>
      </c>
      <c r="C94" s="7">
        <v>45677</v>
      </c>
      <c r="D94" s="9" t="str">
        <f>HYPERLINK("https://eping.wto.org/en/Search?viewData= G/TBT/N/BDI/566, G/TBT/N/KEN/1758, G/TBT/N/RWA/1133, G/TBT/N/TZA/1274, G/TBT/N/UGA/2107"," G/TBT/N/BDI/566, G/TBT/N/KEN/1758, G/TBT/N/RWA/1133, G/TBT/N/TZA/1274, G/TBT/N/UGA/2107")</f>
        <v xml:space="preserve"> G/TBT/N/BDI/566, G/TBT/N/KEN/1758, G/TBT/N/RWA/1133, G/TBT/N/TZA/1274, G/TBT/N/UGA/2107</v>
      </c>
      <c r="E94" s="8" t="s">
        <v>292</v>
      </c>
      <c r="F94" s="8" t="s">
        <v>293</v>
      </c>
      <c r="H94" s="8" t="s">
        <v>24</v>
      </c>
      <c r="I94" s="8" t="s">
        <v>201</v>
      </c>
      <c r="J94" s="8" t="s">
        <v>62</v>
      </c>
      <c r="K94" s="8" t="s">
        <v>153</v>
      </c>
      <c r="L94" s="6"/>
      <c r="M94" s="7">
        <v>45737</v>
      </c>
      <c r="N94" s="6" t="s">
        <v>25</v>
      </c>
      <c r="O94" s="8" t="s">
        <v>294</v>
      </c>
      <c r="P94" s="6" t="str">
        <f>HYPERLINK("https://docs.wto.org/imrd/directdoc.asp?DDFDocuments/t/G/TBTN25/BDI566.DOCX", "https://docs.wto.org/imrd/directdoc.asp?DDFDocuments/t/G/TBTN25/BDI566.DOCX")</f>
        <v>https://docs.wto.org/imrd/directdoc.asp?DDFDocuments/t/G/TBTN25/BDI566.DOCX</v>
      </c>
      <c r="Q94" s="6" t="str">
        <f>HYPERLINK("https://docs.wto.org/imrd/directdoc.asp?DDFDocuments/u/G/TBTN25/BDI566.DOCX", "https://docs.wto.org/imrd/directdoc.asp?DDFDocuments/u/G/TBTN25/BDI566.DOCX")</f>
        <v>https://docs.wto.org/imrd/directdoc.asp?DDFDocuments/u/G/TBTN25/BDI566.DOCX</v>
      </c>
      <c r="R94" s="6" t="str">
        <f>HYPERLINK("https://docs.wto.org/imrd/directdoc.asp?DDFDocuments/v/G/TBTN25/BDI566.DOCX", "https://docs.wto.org/imrd/directdoc.asp?DDFDocuments/v/G/TBTN25/BDI566.DOCX")</f>
        <v>https://docs.wto.org/imrd/directdoc.asp?DDFDocuments/v/G/TBTN25/BDI566.DOCX</v>
      </c>
    </row>
    <row r="95" spans="1:18" ht="90" x14ac:dyDescent="0.25">
      <c r="A95" s="8" t="s">
        <v>279</v>
      </c>
      <c r="B95" s="6" t="s">
        <v>46</v>
      </c>
      <c r="C95" s="7">
        <v>45677</v>
      </c>
      <c r="D95" s="9" t="str">
        <f>HYPERLINK("https://eping.wto.org/en/Search?viewData= G/TBT/N/BDI/567, G/TBT/N/KEN/1759, G/TBT/N/RWA/1134, G/TBT/N/TZA/1275, G/TBT/N/UGA/2108"," G/TBT/N/BDI/567, G/TBT/N/KEN/1759, G/TBT/N/RWA/1134, G/TBT/N/TZA/1275, G/TBT/N/UGA/2108")</f>
        <v xml:space="preserve"> G/TBT/N/BDI/567, G/TBT/N/KEN/1759, G/TBT/N/RWA/1134, G/TBT/N/TZA/1275, G/TBT/N/UGA/2108</v>
      </c>
      <c r="E95" s="8" t="s">
        <v>277</v>
      </c>
      <c r="F95" s="8" t="s">
        <v>278</v>
      </c>
      <c r="H95" s="8" t="s">
        <v>24</v>
      </c>
      <c r="I95" s="8" t="s">
        <v>201</v>
      </c>
      <c r="J95" s="8" t="s">
        <v>62</v>
      </c>
      <c r="K95" s="8" t="s">
        <v>153</v>
      </c>
      <c r="L95" s="6"/>
      <c r="M95" s="7">
        <v>45737</v>
      </c>
      <c r="N95" s="6" t="s">
        <v>25</v>
      </c>
      <c r="O95" s="8" t="s">
        <v>280</v>
      </c>
      <c r="P95" s="6" t="str">
        <f>HYPERLINK("https://docs.wto.org/imrd/directdoc.asp?DDFDocuments/t/G/TBTN25/BDI567.DOCX", "https://docs.wto.org/imrd/directdoc.asp?DDFDocuments/t/G/TBTN25/BDI567.DOCX")</f>
        <v>https://docs.wto.org/imrd/directdoc.asp?DDFDocuments/t/G/TBTN25/BDI567.DOCX</v>
      </c>
      <c r="Q95" s="6"/>
      <c r="R95" s="6" t="str">
        <f>HYPERLINK("https://docs.wto.org/imrd/directdoc.asp?DDFDocuments/v/G/TBTN25/BDI567.DOCX", "https://docs.wto.org/imrd/directdoc.asp?DDFDocuments/v/G/TBTN25/BDI567.DOCX")</f>
        <v>https://docs.wto.org/imrd/directdoc.asp?DDFDocuments/v/G/TBTN25/BDI567.DOCX</v>
      </c>
    </row>
    <row r="96" spans="1:18" ht="45" x14ac:dyDescent="0.25">
      <c r="A96" s="8" t="s">
        <v>261</v>
      </c>
      <c r="B96" s="6" t="s">
        <v>258</v>
      </c>
      <c r="C96" s="7">
        <v>45677</v>
      </c>
      <c r="D96" s="9" t="str">
        <f>HYPERLINK("https://eping.wto.org/en/Search?viewData= G/TBT/N/MWI/151"," G/TBT/N/MWI/151")</f>
        <v xml:space="preserve"> G/TBT/N/MWI/151</v>
      </c>
      <c r="E96" s="8" t="s">
        <v>295</v>
      </c>
      <c r="F96" s="8" t="s">
        <v>296</v>
      </c>
      <c r="H96" s="8" t="s">
        <v>50</v>
      </c>
      <c r="I96" s="8" t="s">
        <v>262</v>
      </c>
      <c r="J96" s="8" t="s">
        <v>263</v>
      </c>
      <c r="K96" s="8" t="s">
        <v>24</v>
      </c>
      <c r="L96" s="6"/>
      <c r="M96" s="7">
        <v>45737</v>
      </c>
      <c r="N96" s="6" t="s">
        <v>25</v>
      </c>
      <c r="O96" s="8" t="s">
        <v>297</v>
      </c>
      <c r="P96" s="6" t="str">
        <f>HYPERLINK("https://docs.wto.org/imrd/directdoc.asp?DDFDocuments/t/G/TBTN25/MWI151.DOCX", "https://docs.wto.org/imrd/directdoc.asp?DDFDocuments/t/G/TBTN25/MWI151.DOCX")</f>
        <v>https://docs.wto.org/imrd/directdoc.asp?DDFDocuments/t/G/TBTN25/MWI151.DOCX</v>
      </c>
      <c r="Q96" s="6" t="str">
        <f>HYPERLINK("https://docs.wto.org/imrd/directdoc.asp?DDFDocuments/u/G/TBTN25/MWI151.DOCX", "https://docs.wto.org/imrd/directdoc.asp?DDFDocuments/u/G/TBTN25/MWI151.DOCX")</f>
        <v>https://docs.wto.org/imrd/directdoc.asp?DDFDocuments/u/G/TBTN25/MWI151.DOCX</v>
      </c>
      <c r="R96" s="6" t="str">
        <f>HYPERLINK("https://docs.wto.org/imrd/directdoc.asp?DDFDocuments/v/G/TBTN25/MWI151.DOCX", "https://docs.wto.org/imrd/directdoc.asp?DDFDocuments/v/G/TBTN25/MWI151.DOCX")</f>
        <v>https://docs.wto.org/imrd/directdoc.asp?DDFDocuments/v/G/TBTN25/MWI151.DOCX</v>
      </c>
    </row>
    <row r="97" spans="1:18" ht="45" x14ac:dyDescent="0.25">
      <c r="A97" s="8" t="s">
        <v>300</v>
      </c>
      <c r="B97" s="6" t="s">
        <v>45</v>
      </c>
      <c r="C97" s="7">
        <v>45677</v>
      </c>
      <c r="D97" s="9" t="str">
        <f>HYPERLINK("https://eping.wto.org/en/Search?viewData= G/TBT/N/RWA/1147"," G/TBT/N/RWA/1147")</f>
        <v xml:space="preserve"> G/TBT/N/RWA/1147</v>
      </c>
      <c r="E97" s="8" t="s">
        <v>298</v>
      </c>
      <c r="F97" s="8" t="s">
        <v>299</v>
      </c>
      <c r="H97" s="8" t="s">
        <v>24</v>
      </c>
      <c r="I97" s="8" t="s">
        <v>301</v>
      </c>
      <c r="J97" s="8" t="s">
        <v>103</v>
      </c>
      <c r="K97" s="8" t="s">
        <v>81</v>
      </c>
      <c r="L97" s="6"/>
      <c r="M97" s="7">
        <v>45737</v>
      </c>
      <c r="N97" s="6" t="s">
        <v>25</v>
      </c>
      <c r="O97" s="8" t="s">
        <v>302</v>
      </c>
      <c r="P97" s="6" t="str">
        <f>HYPERLINK("https://docs.wto.org/imrd/directdoc.asp?DDFDocuments/t/G/TBTN25/RWA1147.DOCX", "https://docs.wto.org/imrd/directdoc.asp?DDFDocuments/t/G/TBTN25/RWA1147.DOCX")</f>
        <v>https://docs.wto.org/imrd/directdoc.asp?DDFDocuments/t/G/TBTN25/RWA1147.DOCX</v>
      </c>
      <c r="Q97" s="6" t="str">
        <f>HYPERLINK("https://docs.wto.org/imrd/directdoc.asp?DDFDocuments/u/G/TBTN25/RWA1147.DOCX", "https://docs.wto.org/imrd/directdoc.asp?DDFDocuments/u/G/TBTN25/RWA1147.DOCX")</f>
        <v>https://docs.wto.org/imrd/directdoc.asp?DDFDocuments/u/G/TBTN25/RWA1147.DOCX</v>
      </c>
      <c r="R97" s="6" t="str">
        <f>HYPERLINK("https://docs.wto.org/imrd/directdoc.asp?DDFDocuments/v/G/TBTN25/RWA1147.DOCX", "https://docs.wto.org/imrd/directdoc.asp?DDFDocuments/v/G/TBTN25/RWA1147.DOCX")</f>
        <v>https://docs.wto.org/imrd/directdoc.asp?DDFDocuments/v/G/TBTN25/RWA1147.DOCX</v>
      </c>
    </row>
    <row r="98" spans="1:18" ht="30" x14ac:dyDescent="0.25">
      <c r="A98" s="8" t="s">
        <v>279</v>
      </c>
      <c r="B98" s="6" t="s">
        <v>46</v>
      </c>
      <c r="C98" s="7">
        <v>45677</v>
      </c>
      <c r="D98" s="9" t="str">
        <f>HYPERLINK("https://eping.wto.org/en/Search?viewData= G/TBT/N/BDI/563, G/TBT/N/KEN/1755, G/TBT/N/RWA/1130, G/TBT/N/TZA/1271, G/TBT/N/UGA/2104"," G/TBT/N/BDI/563, G/TBT/N/KEN/1755, G/TBT/N/RWA/1130, G/TBT/N/TZA/1271, G/TBT/N/UGA/2104")</f>
        <v xml:space="preserve"> G/TBT/N/BDI/563, G/TBT/N/KEN/1755, G/TBT/N/RWA/1130, G/TBT/N/TZA/1271, G/TBT/N/UGA/2104</v>
      </c>
      <c r="E98" s="8" t="s">
        <v>303</v>
      </c>
      <c r="F98" s="8" t="s">
        <v>304</v>
      </c>
      <c r="H98" s="8" t="s">
        <v>305</v>
      </c>
      <c r="I98" s="8" t="s">
        <v>201</v>
      </c>
      <c r="J98" s="8" t="s">
        <v>62</v>
      </c>
      <c r="K98" s="8" t="s">
        <v>306</v>
      </c>
      <c r="L98" s="6"/>
      <c r="M98" s="7">
        <v>45737</v>
      </c>
      <c r="N98" s="6" t="s">
        <v>25</v>
      </c>
      <c r="O98" s="8" t="s">
        <v>307</v>
      </c>
      <c r="P98" s="6" t="str">
        <f>HYPERLINK("https://docs.wto.org/imrd/directdoc.asp?DDFDocuments/t/G/TBTN25/BDI563.DOCX", "https://docs.wto.org/imrd/directdoc.asp?DDFDocuments/t/G/TBTN25/BDI563.DOCX")</f>
        <v>https://docs.wto.org/imrd/directdoc.asp?DDFDocuments/t/G/TBTN25/BDI563.DOCX</v>
      </c>
      <c r="Q98" s="6" t="str">
        <f>HYPERLINK("https://docs.wto.org/imrd/directdoc.asp?DDFDocuments/u/G/TBTN25/BDI563.DOCX", "https://docs.wto.org/imrd/directdoc.asp?DDFDocuments/u/G/TBTN25/BDI563.DOCX")</f>
        <v>https://docs.wto.org/imrd/directdoc.asp?DDFDocuments/u/G/TBTN25/BDI563.DOCX</v>
      </c>
      <c r="R98" s="6" t="str">
        <f>HYPERLINK("https://docs.wto.org/imrd/directdoc.asp?DDFDocuments/v/G/TBTN25/BDI563.DOCX", "https://docs.wto.org/imrd/directdoc.asp?DDFDocuments/v/G/TBTN25/BDI563.DOCX")</f>
        <v>https://docs.wto.org/imrd/directdoc.asp?DDFDocuments/v/G/TBTN25/BDI563.DOCX</v>
      </c>
    </row>
    <row r="99" spans="1:18" ht="45" x14ac:dyDescent="0.25">
      <c r="A99" s="8" t="s">
        <v>279</v>
      </c>
      <c r="B99" s="6" t="s">
        <v>45</v>
      </c>
      <c r="C99" s="7">
        <v>45677</v>
      </c>
      <c r="D99" s="9" t="str">
        <f>HYPERLINK("https://eping.wto.org/en/Search?viewData= G/TBT/N/BDI/566, G/TBT/N/KEN/1758, G/TBT/N/RWA/1133, G/TBT/N/TZA/1274, G/TBT/N/UGA/2107"," G/TBT/N/BDI/566, G/TBT/N/KEN/1758, G/TBT/N/RWA/1133, G/TBT/N/TZA/1274, G/TBT/N/UGA/2107")</f>
        <v xml:space="preserve"> G/TBT/N/BDI/566, G/TBT/N/KEN/1758, G/TBT/N/RWA/1133, G/TBT/N/TZA/1274, G/TBT/N/UGA/2107</v>
      </c>
      <c r="E99" s="8" t="s">
        <v>292</v>
      </c>
      <c r="F99" s="8" t="s">
        <v>293</v>
      </c>
      <c r="H99" s="8" t="s">
        <v>24</v>
      </c>
      <c r="I99" s="8" t="s">
        <v>201</v>
      </c>
      <c r="J99" s="8" t="s">
        <v>62</v>
      </c>
      <c r="K99" s="8" t="s">
        <v>153</v>
      </c>
      <c r="L99" s="6"/>
      <c r="M99" s="7">
        <v>45737</v>
      </c>
      <c r="N99" s="6" t="s">
        <v>25</v>
      </c>
      <c r="O99" s="8" t="s">
        <v>294</v>
      </c>
      <c r="P99" s="6" t="str">
        <f>HYPERLINK("https://docs.wto.org/imrd/directdoc.asp?DDFDocuments/t/G/TBTN25/BDI566.DOCX", "https://docs.wto.org/imrd/directdoc.asp?DDFDocuments/t/G/TBTN25/BDI566.DOCX")</f>
        <v>https://docs.wto.org/imrd/directdoc.asp?DDFDocuments/t/G/TBTN25/BDI566.DOCX</v>
      </c>
      <c r="Q99" s="6" t="str">
        <f>HYPERLINK("https://docs.wto.org/imrd/directdoc.asp?DDFDocuments/u/G/TBTN25/BDI566.DOCX", "https://docs.wto.org/imrd/directdoc.asp?DDFDocuments/u/G/TBTN25/BDI566.DOCX")</f>
        <v>https://docs.wto.org/imrd/directdoc.asp?DDFDocuments/u/G/TBTN25/BDI566.DOCX</v>
      </c>
      <c r="R99" s="6" t="str">
        <f>HYPERLINK("https://docs.wto.org/imrd/directdoc.asp?DDFDocuments/v/G/TBTN25/BDI566.DOCX", "https://docs.wto.org/imrd/directdoc.asp?DDFDocuments/v/G/TBTN25/BDI566.DOCX")</f>
        <v>https://docs.wto.org/imrd/directdoc.asp?DDFDocuments/v/G/TBTN25/BDI566.DOCX</v>
      </c>
    </row>
    <row r="100" spans="1:18" ht="30" x14ac:dyDescent="0.25">
      <c r="A100" s="8" t="s">
        <v>310</v>
      </c>
      <c r="B100" s="6" t="s">
        <v>258</v>
      </c>
      <c r="C100" s="7">
        <v>45677</v>
      </c>
      <c r="D100" s="9" t="str">
        <f>HYPERLINK("https://eping.wto.org/en/Search?viewData= G/TBT/N/MWI/155"," G/TBT/N/MWI/155")</f>
        <v xml:space="preserve"> G/TBT/N/MWI/155</v>
      </c>
      <c r="E100" s="8" t="s">
        <v>308</v>
      </c>
      <c r="F100" s="8" t="s">
        <v>309</v>
      </c>
      <c r="H100" s="8" t="s">
        <v>311</v>
      </c>
      <c r="I100" s="8" t="s">
        <v>262</v>
      </c>
      <c r="J100" s="8" t="s">
        <v>263</v>
      </c>
      <c r="K100" s="8" t="s">
        <v>24</v>
      </c>
      <c r="L100" s="6"/>
      <c r="M100" s="7">
        <v>45737</v>
      </c>
      <c r="N100" s="6" t="s">
        <v>25</v>
      </c>
      <c r="O100" s="8" t="s">
        <v>312</v>
      </c>
      <c r="P100" s="6" t="str">
        <f>HYPERLINK("https://docs.wto.org/imrd/directdoc.asp?DDFDocuments/t/G/TBTN25/MWI155.DOCX", "https://docs.wto.org/imrd/directdoc.asp?DDFDocuments/t/G/TBTN25/MWI155.DOCX")</f>
        <v>https://docs.wto.org/imrd/directdoc.asp?DDFDocuments/t/G/TBTN25/MWI155.DOCX</v>
      </c>
      <c r="Q100" s="6" t="str">
        <f>HYPERLINK("https://docs.wto.org/imrd/directdoc.asp?DDFDocuments/u/G/TBTN25/MWI155.DOCX", "https://docs.wto.org/imrd/directdoc.asp?DDFDocuments/u/G/TBTN25/MWI155.DOCX")</f>
        <v>https://docs.wto.org/imrd/directdoc.asp?DDFDocuments/u/G/TBTN25/MWI155.DOCX</v>
      </c>
      <c r="R100" s="6" t="str">
        <f>HYPERLINK("https://docs.wto.org/imrd/directdoc.asp?DDFDocuments/v/G/TBTN25/MWI155.DOCX", "https://docs.wto.org/imrd/directdoc.asp?DDFDocuments/v/G/TBTN25/MWI155.DOCX")</f>
        <v>https://docs.wto.org/imrd/directdoc.asp?DDFDocuments/v/G/TBTN25/MWI155.DOCX</v>
      </c>
    </row>
    <row r="101" spans="1:18" ht="60" x14ac:dyDescent="0.25">
      <c r="A101" s="8" t="s">
        <v>315</v>
      </c>
      <c r="B101" s="6" t="s">
        <v>45</v>
      </c>
      <c r="C101" s="7">
        <v>45677</v>
      </c>
      <c r="D101" s="9" t="str">
        <f>HYPERLINK("https://eping.wto.org/en/Search?viewData= G/TBT/N/RWA/1148"," G/TBT/N/RWA/1148")</f>
        <v xml:space="preserve"> G/TBT/N/RWA/1148</v>
      </c>
      <c r="E101" s="8" t="s">
        <v>313</v>
      </c>
      <c r="F101" s="8" t="s">
        <v>314</v>
      </c>
      <c r="H101" s="8" t="s">
        <v>24</v>
      </c>
      <c r="I101" s="8" t="s">
        <v>316</v>
      </c>
      <c r="J101" s="8" t="s">
        <v>103</v>
      </c>
      <c r="K101" s="8" t="s">
        <v>81</v>
      </c>
      <c r="L101" s="6"/>
      <c r="M101" s="7">
        <v>45737</v>
      </c>
      <c r="N101" s="6" t="s">
        <v>25</v>
      </c>
      <c r="O101" s="8" t="s">
        <v>317</v>
      </c>
      <c r="P101" s="6" t="str">
        <f>HYPERLINK("https://docs.wto.org/imrd/directdoc.asp?DDFDocuments/t/G/TBTN25/RWA1148.DOCX", "https://docs.wto.org/imrd/directdoc.asp?DDFDocuments/t/G/TBTN25/RWA1148.DOCX")</f>
        <v>https://docs.wto.org/imrd/directdoc.asp?DDFDocuments/t/G/TBTN25/RWA1148.DOCX</v>
      </c>
      <c r="Q101" s="6" t="str">
        <f>HYPERLINK("https://docs.wto.org/imrd/directdoc.asp?DDFDocuments/u/G/TBTN25/RWA1148.DOCX", "https://docs.wto.org/imrd/directdoc.asp?DDFDocuments/u/G/TBTN25/RWA1148.DOCX")</f>
        <v>https://docs.wto.org/imrd/directdoc.asp?DDFDocuments/u/G/TBTN25/RWA1148.DOCX</v>
      </c>
      <c r="R101" s="6" t="str">
        <f>HYPERLINK("https://docs.wto.org/imrd/directdoc.asp?DDFDocuments/v/G/TBTN25/RWA1148.DOCX", "https://docs.wto.org/imrd/directdoc.asp?DDFDocuments/v/G/TBTN25/RWA1148.DOCX")</f>
        <v>https://docs.wto.org/imrd/directdoc.asp?DDFDocuments/v/G/TBTN25/RWA1148.DOCX</v>
      </c>
    </row>
    <row r="102" spans="1:18" ht="45" x14ac:dyDescent="0.25">
      <c r="A102" s="8" t="s">
        <v>320</v>
      </c>
      <c r="B102" s="6" t="s">
        <v>45</v>
      </c>
      <c r="C102" s="7">
        <v>45677</v>
      </c>
      <c r="D102" s="9" t="str">
        <f>HYPERLINK("https://eping.wto.org/en/Search?viewData= G/TBT/N/RWA/1136"," G/TBT/N/RWA/1136")</f>
        <v xml:space="preserve"> G/TBT/N/RWA/1136</v>
      </c>
      <c r="E102" s="8" t="s">
        <v>318</v>
      </c>
      <c r="F102" s="8" t="s">
        <v>319</v>
      </c>
      <c r="H102" s="8" t="s">
        <v>24</v>
      </c>
      <c r="I102" s="8" t="s">
        <v>321</v>
      </c>
      <c r="J102" s="8" t="s">
        <v>103</v>
      </c>
      <c r="K102" s="8" t="s">
        <v>24</v>
      </c>
      <c r="L102" s="6"/>
      <c r="M102" s="7">
        <v>45737</v>
      </c>
      <c r="N102" s="6" t="s">
        <v>25</v>
      </c>
      <c r="O102" s="8" t="s">
        <v>322</v>
      </c>
      <c r="P102" s="6" t="str">
        <f>HYPERLINK("https://docs.wto.org/imrd/directdoc.asp?DDFDocuments/t/G/TBTN25/RWA1136.DOCX", "https://docs.wto.org/imrd/directdoc.asp?DDFDocuments/t/G/TBTN25/RWA1136.DOCX")</f>
        <v>https://docs.wto.org/imrd/directdoc.asp?DDFDocuments/t/G/TBTN25/RWA1136.DOCX</v>
      </c>
      <c r="Q102" s="6" t="str">
        <f>HYPERLINK("https://docs.wto.org/imrd/directdoc.asp?DDFDocuments/u/G/TBTN25/RWA1136.DOCX", "https://docs.wto.org/imrd/directdoc.asp?DDFDocuments/u/G/TBTN25/RWA1136.DOCX")</f>
        <v>https://docs.wto.org/imrd/directdoc.asp?DDFDocuments/u/G/TBTN25/RWA1136.DOCX</v>
      </c>
      <c r="R102" s="6" t="str">
        <f>HYPERLINK("https://docs.wto.org/imrd/directdoc.asp?DDFDocuments/v/G/TBTN25/RWA1136.DOCX", "https://docs.wto.org/imrd/directdoc.asp?DDFDocuments/v/G/TBTN25/RWA1136.DOCX")</f>
        <v>https://docs.wto.org/imrd/directdoc.asp?DDFDocuments/v/G/TBTN25/RWA1136.DOCX</v>
      </c>
    </row>
    <row r="103" spans="1:18" ht="30" x14ac:dyDescent="0.25">
      <c r="A103" s="8" t="s">
        <v>261</v>
      </c>
      <c r="B103" s="6" t="s">
        <v>258</v>
      </c>
      <c r="C103" s="7">
        <v>45677</v>
      </c>
      <c r="D103" s="9" t="str">
        <f>HYPERLINK("https://eping.wto.org/en/Search?viewData= G/TBT/N/MWI/141"," G/TBT/N/MWI/141")</f>
        <v xml:space="preserve"> G/TBT/N/MWI/141</v>
      </c>
      <c r="E103" s="8" t="s">
        <v>323</v>
      </c>
      <c r="F103" s="8" t="s">
        <v>324</v>
      </c>
      <c r="H103" s="8" t="s">
        <v>50</v>
      </c>
      <c r="I103" s="8" t="s">
        <v>262</v>
      </c>
      <c r="J103" s="8" t="s">
        <v>263</v>
      </c>
      <c r="K103" s="8" t="s">
        <v>24</v>
      </c>
      <c r="L103" s="6"/>
      <c r="M103" s="7">
        <v>45737</v>
      </c>
      <c r="N103" s="6" t="s">
        <v>25</v>
      </c>
      <c r="O103" s="8" t="s">
        <v>325</v>
      </c>
      <c r="P103" s="6" t="str">
        <f>HYPERLINK("https://docs.wto.org/imrd/directdoc.asp?DDFDocuments/t/G/TBTN25/MWI141.DOCX", "https://docs.wto.org/imrd/directdoc.asp?DDFDocuments/t/G/TBTN25/MWI141.DOCX")</f>
        <v>https://docs.wto.org/imrd/directdoc.asp?DDFDocuments/t/G/TBTN25/MWI141.DOCX</v>
      </c>
      <c r="Q103" s="6" t="str">
        <f>HYPERLINK("https://docs.wto.org/imrd/directdoc.asp?DDFDocuments/u/G/TBTN25/MWI141.DOCX", "https://docs.wto.org/imrd/directdoc.asp?DDFDocuments/u/G/TBTN25/MWI141.DOCX")</f>
        <v>https://docs.wto.org/imrd/directdoc.asp?DDFDocuments/u/G/TBTN25/MWI141.DOCX</v>
      </c>
      <c r="R103" s="6" t="str">
        <f>HYPERLINK("https://docs.wto.org/imrd/directdoc.asp?DDFDocuments/v/G/TBTN25/MWI141.DOCX", "https://docs.wto.org/imrd/directdoc.asp?DDFDocuments/v/G/TBTN25/MWI141.DOCX")</f>
        <v>https://docs.wto.org/imrd/directdoc.asp?DDFDocuments/v/G/TBTN25/MWI141.DOCX</v>
      </c>
    </row>
    <row r="104" spans="1:18" ht="30" x14ac:dyDescent="0.25">
      <c r="A104" s="8" t="s">
        <v>261</v>
      </c>
      <c r="B104" s="6" t="s">
        <v>258</v>
      </c>
      <c r="C104" s="7">
        <v>45677</v>
      </c>
      <c r="D104" s="9" t="str">
        <f>HYPERLINK("https://eping.wto.org/en/Search?viewData= G/TBT/N/MWI/150"," G/TBT/N/MWI/150")</f>
        <v xml:space="preserve"> G/TBT/N/MWI/150</v>
      </c>
      <c r="E104" s="8" t="s">
        <v>326</v>
      </c>
      <c r="F104" s="8" t="s">
        <v>327</v>
      </c>
      <c r="H104" s="8" t="s">
        <v>50</v>
      </c>
      <c r="I104" s="8" t="s">
        <v>262</v>
      </c>
      <c r="J104" s="8" t="s">
        <v>263</v>
      </c>
      <c r="K104" s="8" t="s">
        <v>24</v>
      </c>
      <c r="L104" s="6"/>
      <c r="M104" s="7">
        <v>45737</v>
      </c>
      <c r="N104" s="6" t="s">
        <v>25</v>
      </c>
      <c r="O104" s="8" t="s">
        <v>328</v>
      </c>
      <c r="P104" s="6" t="str">
        <f>HYPERLINK("https://docs.wto.org/imrd/directdoc.asp?DDFDocuments/t/G/TBTN25/MWI150.DOCX", "https://docs.wto.org/imrd/directdoc.asp?DDFDocuments/t/G/TBTN25/MWI150.DOCX")</f>
        <v>https://docs.wto.org/imrd/directdoc.asp?DDFDocuments/t/G/TBTN25/MWI150.DOCX</v>
      </c>
      <c r="Q104" s="6" t="str">
        <f>HYPERLINK("https://docs.wto.org/imrd/directdoc.asp?DDFDocuments/u/G/TBTN25/MWI150.DOCX", "https://docs.wto.org/imrd/directdoc.asp?DDFDocuments/u/G/TBTN25/MWI150.DOCX")</f>
        <v>https://docs.wto.org/imrd/directdoc.asp?DDFDocuments/u/G/TBTN25/MWI150.DOCX</v>
      </c>
      <c r="R104" s="6" t="str">
        <f>HYPERLINK("https://docs.wto.org/imrd/directdoc.asp?DDFDocuments/v/G/TBTN25/MWI150.DOCX", "https://docs.wto.org/imrd/directdoc.asp?DDFDocuments/v/G/TBTN25/MWI150.DOCX")</f>
        <v>https://docs.wto.org/imrd/directdoc.asp?DDFDocuments/v/G/TBTN25/MWI150.DOCX</v>
      </c>
    </row>
    <row r="105" spans="1:18" ht="180" x14ac:dyDescent="0.25">
      <c r="A105" s="8" t="s">
        <v>331</v>
      </c>
      <c r="B105" s="6" t="s">
        <v>155</v>
      </c>
      <c r="C105" s="7">
        <v>45677</v>
      </c>
      <c r="D105" s="9" t="str">
        <f>HYPERLINK("https://eping.wto.org/en/Search?viewData= G/TBT/N/USA/2179"," G/TBT/N/USA/2179")</f>
        <v xml:space="preserve"> G/TBT/N/USA/2179</v>
      </c>
      <c r="E105" s="8" t="s">
        <v>329</v>
      </c>
      <c r="F105" s="8" t="s">
        <v>330</v>
      </c>
      <c r="H105" s="8" t="s">
        <v>24</v>
      </c>
      <c r="I105" s="8" t="s">
        <v>332</v>
      </c>
      <c r="J105" s="8" t="s">
        <v>168</v>
      </c>
      <c r="K105" s="8" t="s">
        <v>333</v>
      </c>
      <c r="L105" s="6"/>
      <c r="M105" s="7">
        <v>45793</v>
      </c>
      <c r="N105" s="6" t="s">
        <v>25</v>
      </c>
      <c r="O105" s="8" t="s">
        <v>334</v>
      </c>
      <c r="P105" s="6" t="str">
        <f>HYPERLINK("https://docs.wto.org/imrd/directdoc.asp?DDFDocuments/t/G/TBTN25/USA2179.DOCX", "https://docs.wto.org/imrd/directdoc.asp?DDFDocuments/t/G/TBTN25/USA2179.DOCX")</f>
        <v>https://docs.wto.org/imrd/directdoc.asp?DDFDocuments/t/G/TBTN25/USA2179.DOCX</v>
      </c>
      <c r="Q105" s="6" t="str">
        <f>HYPERLINK("https://docs.wto.org/imrd/directdoc.asp?DDFDocuments/u/G/TBTN25/USA2179.DOCX", "https://docs.wto.org/imrd/directdoc.asp?DDFDocuments/u/G/TBTN25/USA2179.DOCX")</f>
        <v>https://docs.wto.org/imrd/directdoc.asp?DDFDocuments/u/G/TBTN25/USA2179.DOCX</v>
      </c>
      <c r="R105" s="6" t="str">
        <f>HYPERLINK("https://docs.wto.org/imrd/directdoc.asp?DDFDocuments/v/G/TBTN25/USA2179.DOCX", "https://docs.wto.org/imrd/directdoc.asp?DDFDocuments/v/G/TBTN25/USA2179.DOCX")</f>
        <v>https://docs.wto.org/imrd/directdoc.asp?DDFDocuments/v/G/TBTN25/USA2179.DOCX</v>
      </c>
    </row>
    <row r="106" spans="1:18" ht="45" x14ac:dyDescent="0.25">
      <c r="A106" s="8" t="s">
        <v>279</v>
      </c>
      <c r="B106" s="6" t="s">
        <v>40</v>
      </c>
      <c r="C106" s="7">
        <v>45677</v>
      </c>
      <c r="D106" s="9" t="str">
        <f>HYPERLINK("https://eping.wto.org/en/Search?viewData= G/TBT/N/BDI/566, G/TBT/N/KEN/1758, G/TBT/N/RWA/1133, G/TBT/N/TZA/1274, G/TBT/N/UGA/2107"," G/TBT/N/BDI/566, G/TBT/N/KEN/1758, G/TBT/N/RWA/1133, G/TBT/N/TZA/1274, G/TBT/N/UGA/2107")</f>
        <v xml:space="preserve"> G/TBT/N/BDI/566, G/TBT/N/KEN/1758, G/TBT/N/RWA/1133, G/TBT/N/TZA/1274, G/TBT/N/UGA/2107</v>
      </c>
      <c r="E106" s="8" t="s">
        <v>292</v>
      </c>
      <c r="F106" s="8" t="s">
        <v>293</v>
      </c>
      <c r="H106" s="8" t="s">
        <v>24</v>
      </c>
      <c r="I106" s="8" t="s">
        <v>201</v>
      </c>
      <c r="J106" s="8" t="s">
        <v>62</v>
      </c>
      <c r="K106" s="8" t="s">
        <v>153</v>
      </c>
      <c r="L106" s="6"/>
      <c r="M106" s="7">
        <v>45737</v>
      </c>
      <c r="N106" s="6" t="s">
        <v>25</v>
      </c>
      <c r="O106" s="8" t="s">
        <v>294</v>
      </c>
      <c r="P106" s="6" t="str">
        <f>HYPERLINK("https://docs.wto.org/imrd/directdoc.asp?DDFDocuments/t/G/TBTN25/BDI566.DOCX", "https://docs.wto.org/imrd/directdoc.asp?DDFDocuments/t/G/TBTN25/BDI566.DOCX")</f>
        <v>https://docs.wto.org/imrd/directdoc.asp?DDFDocuments/t/G/TBTN25/BDI566.DOCX</v>
      </c>
      <c r="Q106" s="6" t="str">
        <f>HYPERLINK("https://docs.wto.org/imrd/directdoc.asp?DDFDocuments/u/G/TBTN25/BDI566.DOCX", "https://docs.wto.org/imrd/directdoc.asp?DDFDocuments/u/G/TBTN25/BDI566.DOCX")</f>
        <v>https://docs.wto.org/imrd/directdoc.asp?DDFDocuments/u/G/TBTN25/BDI566.DOCX</v>
      </c>
      <c r="R106" s="6" t="str">
        <f>HYPERLINK("https://docs.wto.org/imrd/directdoc.asp?DDFDocuments/v/G/TBTN25/BDI566.DOCX", "https://docs.wto.org/imrd/directdoc.asp?DDFDocuments/v/G/TBTN25/BDI566.DOCX")</f>
        <v>https://docs.wto.org/imrd/directdoc.asp?DDFDocuments/v/G/TBTN25/BDI566.DOCX</v>
      </c>
    </row>
    <row r="107" spans="1:18" ht="45" x14ac:dyDescent="0.25">
      <c r="A107" s="8" t="s">
        <v>255</v>
      </c>
      <c r="B107" s="6" t="s">
        <v>45</v>
      </c>
      <c r="C107" s="7">
        <v>45677</v>
      </c>
      <c r="D107" s="9" t="str">
        <f>HYPERLINK("https://eping.wto.org/en/Search?viewData= G/TBT/N/RWA/1143"," G/TBT/N/RWA/1143")</f>
        <v xml:space="preserve"> G/TBT/N/RWA/1143</v>
      </c>
      <c r="E107" s="8" t="s">
        <v>335</v>
      </c>
      <c r="F107" s="8" t="s">
        <v>336</v>
      </c>
      <c r="H107" s="8" t="s">
        <v>24</v>
      </c>
      <c r="I107" s="8" t="s">
        <v>256</v>
      </c>
      <c r="J107" s="8" t="s">
        <v>103</v>
      </c>
      <c r="K107" s="8" t="s">
        <v>24</v>
      </c>
      <c r="L107" s="6"/>
      <c r="M107" s="7">
        <v>45737</v>
      </c>
      <c r="N107" s="6" t="s">
        <v>25</v>
      </c>
      <c r="O107" s="8" t="s">
        <v>337</v>
      </c>
      <c r="P107" s="6" t="str">
        <f>HYPERLINK("https://docs.wto.org/imrd/directdoc.asp?DDFDocuments/t/G/TBTN25/RWA1143.DOCX", "https://docs.wto.org/imrd/directdoc.asp?DDFDocuments/t/G/TBTN25/RWA1143.DOCX")</f>
        <v>https://docs.wto.org/imrd/directdoc.asp?DDFDocuments/t/G/TBTN25/RWA1143.DOCX</v>
      </c>
      <c r="Q107" s="6" t="str">
        <f>HYPERLINK("https://docs.wto.org/imrd/directdoc.asp?DDFDocuments/u/G/TBTN25/RWA1143.DOCX", "https://docs.wto.org/imrd/directdoc.asp?DDFDocuments/u/G/TBTN25/RWA1143.DOCX")</f>
        <v>https://docs.wto.org/imrd/directdoc.asp?DDFDocuments/u/G/TBTN25/RWA1143.DOCX</v>
      </c>
      <c r="R107" s="6" t="str">
        <f>HYPERLINK("https://docs.wto.org/imrd/directdoc.asp?DDFDocuments/v/G/TBTN25/RWA1143.DOCX", "https://docs.wto.org/imrd/directdoc.asp?DDFDocuments/v/G/TBTN25/RWA1143.DOCX")</f>
        <v>https://docs.wto.org/imrd/directdoc.asp?DDFDocuments/v/G/TBTN25/RWA1143.DOCX</v>
      </c>
    </row>
    <row r="108" spans="1:18" ht="45" x14ac:dyDescent="0.25">
      <c r="A108" s="8" t="s">
        <v>101</v>
      </c>
      <c r="B108" s="6" t="s">
        <v>45</v>
      </c>
      <c r="C108" s="7">
        <v>45677</v>
      </c>
      <c r="D108" s="9" t="str">
        <f>HYPERLINK("https://eping.wto.org/en/Search?viewData= G/TBT/N/RWA/1152"," G/TBT/N/RWA/1152")</f>
        <v xml:space="preserve"> G/TBT/N/RWA/1152</v>
      </c>
      <c r="E108" s="8" t="s">
        <v>338</v>
      </c>
      <c r="F108" s="8" t="s">
        <v>339</v>
      </c>
      <c r="H108" s="8" t="s">
        <v>24</v>
      </c>
      <c r="I108" s="8" t="s">
        <v>102</v>
      </c>
      <c r="J108" s="8" t="s">
        <v>103</v>
      </c>
      <c r="K108" s="8" t="s">
        <v>24</v>
      </c>
      <c r="L108" s="6"/>
      <c r="M108" s="7">
        <v>45737</v>
      </c>
      <c r="N108" s="6" t="s">
        <v>25</v>
      </c>
      <c r="O108" s="8" t="s">
        <v>340</v>
      </c>
      <c r="P108" s="6" t="str">
        <f>HYPERLINK("https://docs.wto.org/imrd/directdoc.asp?DDFDocuments/t/G/TBTN25/RWA1152.DOCX", "https://docs.wto.org/imrd/directdoc.asp?DDFDocuments/t/G/TBTN25/RWA1152.DOCX")</f>
        <v>https://docs.wto.org/imrd/directdoc.asp?DDFDocuments/t/G/TBTN25/RWA1152.DOCX</v>
      </c>
      <c r="Q108" s="6" t="str">
        <f>HYPERLINK("https://docs.wto.org/imrd/directdoc.asp?DDFDocuments/u/G/TBTN25/RWA1152.DOCX", "https://docs.wto.org/imrd/directdoc.asp?DDFDocuments/u/G/TBTN25/RWA1152.DOCX")</f>
        <v>https://docs.wto.org/imrd/directdoc.asp?DDFDocuments/u/G/TBTN25/RWA1152.DOCX</v>
      </c>
      <c r="R108" s="6" t="str">
        <f>HYPERLINK("https://docs.wto.org/imrd/directdoc.asp?DDFDocuments/v/G/TBTN25/RWA1152.DOCX", "https://docs.wto.org/imrd/directdoc.asp?DDFDocuments/v/G/TBTN25/RWA1152.DOCX")</f>
        <v>https://docs.wto.org/imrd/directdoc.asp?DDFDocuments/v/G/TBTN25/RWA1152.DOCX</v>
      </c>
    </row>
    <row r="109" spans="1:18" ht="45" x14ac:dyDescent="0.25">
      <c r="A109" s="8" t="s">
        <v>255</v>
      </c>
      <c r="B109" s="6" t="s">
        <v>45</v>
      </c>
      <c r="C109" s="7">
        <v>45677</v>
      </c>
      <c r="D109" s="9" t="str">
        <f>HYPERLINK("https://eping.wto.org/en/Search?viewData= G/TBT/N/RWA/1142"," G/TBT/N/RWA/1142")</f>
        <v xml:space="preserve"> G/TBT/N/RWA/1142</v>
      </c>
      <c r="E109" s="8" t="s">
        <v>341</v>
      </c>
      <c r="F109" s="8" t="s">
        <v>342</v>
      </c>
      <c r="H109" s="8" t="s">
        <v>24</v>
      </c>
      <c r="I109" s="8" t="s">
        <v>256</v>
      </c>
      <c r="J109" s="8" t="s">
        <v>103</v>
      </c>
      <c r="K109" s="8" t="s">
        <v>24</v>
      </c>
      <c r="L109" s="6"/>
      <c r="M109" s="7">
        <v>45737</v>
      </c>
      <c r="N109" s="6" t="s">
        <v>25</v>
      </c>
      <c r="O109" s="8" t="s">
        <v>343</v>
      </c>
      <c r="P109" s="6" t="str">
        <f>HYPERLINK("https://docs.wto.org/imrd/directdoc.asp?DDFDocuments/t/G/TBTN25/RWA1142.DOCX", "https://docs.wto.org/imrd/directdoc.asp?DDFDocuments/t/G/TBTN25/RWA1142.DOCX")</f>
        <v>https://docs.wto.org/imrd/directdoc.asp?DDFDocuments/t/G/TBTN25/RWA1142.DOCX</v>
      </c>
      <c r="Q109" s="6" t="str">
        <f>HYPERLINK("https://docs.wto.org/imrd/directdoc.asp?DDFDocuments/u/G/TBTN25/RWA1142.DOCX", "https://docs.wto.org/imrd/directdoc.asp?DDFDocuments/u/G/TBTN25/RWA1142.DOCX")</f>
        <v>https://docs.wto.org/imrd/directdoc.asp?DDFDocuments/u/G/TBTN25/RWA1142.DOCX</v>
      </c>
      <c r="R109" s="6" t="str">
        <f>HYPERLINK("https://docs.wto.org/imrd/directdoc.asp?DDFDocuments/v/G/TBTN25/RWA1142.DOCX", "https://docs.wto.org/imrd/directdoc.asp?DDFDocuments/v/G/TBTN25/RWA1142.DOCX")</f>
        <v>https://docs.wto.org/imrd/directdoc.asp?DDFDocuments/v/G/TBTN25/RWA1142.DOCX</v>
      </c>
    </row>
    <row r="110" spans="1:18" ht="30" x14ac:dyDescent="0.25">
      <c r="A110" s="8" t="s">
        <v>279</v>
      </c>
      <c r="B110" s="6" t="s">
        <v>17</v>
      </c>
      <c r="C110" s="7">
        <v>45677</v>
      </c>
      <c r="D110" s="9" t="str">
        <f>HYPERLINK("https://eping.wto.org/en/Search?viewData= G/TBT/N/BDI/563, G/TBT/N/KEN/1755, G/TBT/N/RWA/1130, G/TBT/N/TZA/1271, G/TBT/N/UGA/2104"," G/TBT/N/BDI/563, G/TBT/N/KEN/1755, G/TBT/N/RWA/1130, G/TBT/N/TZA/1271, G/TBT/N/UGA/2104")</f>
        <v xml:space="preserve"> G/TBT/N/BDI/563, G/TBT/N/KEN/1755, G/TBT/N/RWA/1130, G/TBT/N/TZA/1271, G/TBT/N/UGA/2104</v>
      </c>
      <c r="E110" s="8" t="s">
        <v>303</v>
      </c>
      <c r="F110" s="8" t="s">
        <v>304</v>
      </c>
      <c r="H110" s="8" t="s">
        <v>305</v>
      </c>
      <c r="I110" s="8" t="s">
        <v>201</v>
      </c>
      <c r="J110" s="8" t="s">
        <v>62</v>
      </c>
      <c r="K110" s="8" t="s">
        <v>306</v>
      </c>
      <c r="L110" s="6"/>
      <c r="M110" s="7">
        <v>45737</v>
      </c>
      <c r="N110" s="6" t="s">
        <v>25</v>
      </c>
      <c r="O110" s="8" t="s">
        <v>307</v>
      </c>
      <c r="P110" s="6" t="str">
        <f>HYPERLINK("https://docs.wto.org/imrd/directdoc.asp?DDFDocuments/t/G/TBTN25/BDI563.DOCX", "https://docs.wto.org/imrd/directdoc.asp?DDFDocuments/t/G/TBTN25/BDI563.DOCX")</f>
        <v>https://docs.wto.org/imrd/directdoc.asp?DDFDocuments/t/G/TBTN25/BDI563.DOCX</v>
      </c>
      <c r="Q110" s="6" t="str">
        <f>HYPERLINK("https://docs.wto.org/imrd/directdoc.asp?DDFDocuments/u/G/TBTN25/BDI563.DOCX", "https://docs.wto.org/imrd/directdoc.asp?DDFDocuments/u/G/TBTN25/BDI563.DOCX")</f>
        <v>https://docs.wto.org/imrd/directdoc.asp?DDFDocuments/u/G/TBTN25/BDI563.DOCX</v>
      </c>
      <c r="R110" s="6" t="str">
        <f>HYPERLINK("https://docs.wto.org/imrd/directdoc.asp?DDFDocuments/v/G/TBTN25/BDI563.DOCX", "https://docs.wto.org/imrd/directdoc.asp?DDFDocuments/v/G/TBTN25/BDI563.DOCX")</f>
        <v>https://docs.wto.org/imrd/directdoc.asp?DDFDocuments/v/G/TBTN25/BDI563.DOCX</v>
      </c>
    </row>
    <row r="111" spans="1:18" ht="90" x14ac:dyDescent="0.25">
      <c r="A111" s="8" t="s">
        <v>279</v>
      </c>
      <c r="B111" s="6" t="s">
        <v>40</v>
      </c>
      <c r="C111" s="7">
        <v>45677</v>
      </c>
      <c r="D111" s="9" t="str">
        <f>HYPERLINK("https://eping.wto.org/en/Search?viewData= G/TBT/N/BDI/567, G/TBT/N/KEN/1759, G/TBT/N/RWA/1134, G/TBT/N/TZA/1275, G/TBT/N/UGA/2108"," G/TBT/N/BDI/567, G/TBT/N/KEN/1759, G/TBT/N/RWA/1134, G/TBT/N/TZA/1275, G/TBT/N/UGA/2108")</f>
        <v xml:space="preserve"> G/TBT/N/BDI/567, G/TBT/N/KEN/1759, G/TBT/N/RWA/1134, G/TBT/N/TZA/1275, G/TBT/N/UGA/2108</v>
      </c>
      <c r="E111" s="8" t="s">
        <v>277</v>
      </c>
      <c r="F111" s="8" t="s">
        <v>278</v>
      </c>
      <c r="H111" s="8" t="s">
        <v>24</v>
      </c>
      <c r="I111" s="8" t="s">
        <v>201</v>
      </c>
      <c r="J111" s="8" t="s">
        <v>62</v>
      </c>
      <c r="K111" s="8" t="s">
        <v>153</v>
      </c>
      <c r="L111" s="6"/>
      <c r="M111" s="7">
        <v>45737</v>
      </c>
      <c r="N111" s="6" t="s">
        <v>25</v>
      </c>
      <c r="O111" s="8" t="s">
        <v>280</v>
      </c>
      <c r="P111" s="6" t="str">
        <f>HYPERLINK("https://docs.wto.org/imrd/directdoc.asp?DDFDocuments/t/G/TBTN25/BDI567.DOCX", "https://docs.wto.org/imrd/directdoc.asp?DDFDocuments/t/G/TBTN25/BDI567.DOCX")</f>
        <v>https://docs.wto.org/imrd/directdoc.asp?DDFDocuments/t/G/TBTN25/BDI567.DOCX</v>
      </c>
      <c r="Q111" s="6"/>
      <c r="R111" s="6" t="str">
        <f>HYPERLINK("https://docs.wto.org/imrd/directdoc.asp?DDFDocuments/v/G/TBTN25/BDI567.DOCX", "https://docs.wto.org/imrd/directdoc.asp?DDFDocuments/v/G/TBTN25/BDI567.DOCX")</f>
        <v>https://docs.wto.org/imrd/directdoc.asp?DDFDocuments/v/G/TBTN25/BDI567.DOCX</v>
      </c>
    </row>
    <row r="112" spans="1:18" ht="120" x14ac:dyDescent="0.25">
      <c r="A112" s="8" t="s">
        <v>279</v>
      </c>
      <c r="B112" s="6" t="s">
        <v>45</v>
      </c>
      <c r="C112" s="7">
        <v>45677</v>
      </c>
      <c r="D112" s="9" t="str">
        <f>HYPERLINK("https://eping.wto.org/en/Search?viewData= G/TBT/N/BDI/565, G/TBT/N/KEN/1757, G/TBT/N/RWA/1132, G/TBT/N/TZA/1273, G/TBT/N/UGA/2106"," G/TBT/N/BDI/565, G/TBT/N/KEN/1757, G/TBT/N/RWA/1132, G/TBT/N/TZA/1273, G/TBT/N/UGA/2106")</f>
        <v xml:space="preserve"> G/TBT/N/BDI/565, G/TBT/N/KEN/1757, G/TBT/N/RWA/1132, G/TBT/N/TZA/1273, G/TBT/N/UGA/2106</v>
      </c>
      <c r="E112" s="8" t="s">
        <v>344</v>
      </c>
      <c r="F112" s="8" t="s">
        <v>345</v>
      </c>
      <c r="H112" s="8" t="s">
        <v>24</v>
      </c>
      <c r="I112" s="8" t="s">
        <v>201</v>
      </c>
      <c r="J112" s="8" t="s">
        <v>62</v>
      </c>
      <c r="K112" s="8" t="s">
        <v>153</v>
      </c>
      <c r="L112" s="6"/>
      <c r="M112" s="7">
        <v>45737</v>
      </c>
      <c r="N112" s="6" t="s">
        <v>25</v>
      </c>
      <c r="O112" s="8" t="s">
        <v>346</v>
      </c>
      <c r="P112" s="6" t="str">
        <f>HYPERLINK("https://docs.wto.org/imrd/directdoc.asp?DDFDocuments/t/G/TBTN25/BDI565.DOCX", "https://docs.wto.org/imrd/directdoc.asp?DDFDocuments/t/G/TBTN25/BDI565.DOCX")</f>
        <v>https://docs.wto.org/imrd/directdoc.asp?DDFDocuments/t/G/TBTN25/BDI565.DOCX</v>
      </c>
      <c r="Q112" s="6" t="str">
        <f>HYPERLINK("https://docs.wto.org/imrd/directdoc.asp?DDFDocuments/u/G/TBTN25/BDI565.DOCX", "https://docs.wto.org/imrd/directdoc.asp?DDFDocuments/u/G/TBTN25/BDI565.DOCX")</f>
        <v>https://docs.wto.org/imrd/directdoc.asp?DDFDocuments/u/G/TBTN25/BDI565.DOCX</v>
      </c>
      <c r="R112" s="6" t="str">
        <f>HYPERLINK("https://docs.wto.org/imrd/directdoc.asp?DDFDocuments/v/G/TBTN25/BDI565.DOCX", "https://docs.wto.org/imrd/directdoc.asp?DDFDocuments/v/G/TBTN25/BDI565.DOCX")</f>
        <v>https://docs.wto.org/imrd/directdoc.asp?DDFDocuments/v/G/TBTN25/BDI565.DOCX</v>
      </c>
    </row>
    <row r="113" spans="1:18" ht="150" x14ac:dyDescent="0.25">
      <c r="A113" s="8" t="s">
        <v>349</v>
      </c>
      <c r="B113" s="6" t="s">
        <v>155</v>
      </c>
      <c r="C113" s="7">
        <v>45677</v>
      </c>
      <c r="D113" s="9" t="str">
        <f>HYPERLINK("https://eping.wto.org/en/Search?viewData= G/TBT/N/USA/2180"," G/TBT/N/USA/2180")</f>
        <v xml:space="preserve"> G/TBT/N/USA/2180</v>
      </c>
      <c r="E113" s="8" t="s">
        <v>347</v>
      </c>
      <c r="F113" s="8" t="s">
        <v>348</v>
      </c>
      <c r="H113" s="8" t="s">
        <v>24</v>
      </c>
      <c r="I113" s="8" t="s">
        <v>350</v>
      </c>
      <c r="J113" s="8" t="s">
        <v>351</v>
      </c>
      <c r="K113" s="8" t="s">
        <v>68</v>
      </c>
      <c r="L113" s="6"/>
      <c r="M113" s="7">
        <v>45915</v>
      </c>
      <c r="N113" s="6" t="s">
        <v>25</v>
      </c>
      <c r="O113" s="8" t="s">
        <v>352</v>
      </c>
      <c r="P113" s="6" t="str">
        <f>HYPERLINK("https://docs.wto.org/imrd/directdoc.asp?DDFDocuments/t/G/TBTN25/USA2180.DOCX", "https://docs.wto.org/imrd/directdoc.asp?DDFDocuments/t/G/TBTN25/USA2180.DOCX")</f>
        <v>https://docs.wto.org/imrd/directdoc.asp?DDFDocuments/t/G/TBTN25/USA2180.DOCX</v>
      </c>
      <c r="Q113" s="6" t="str">
        <f>HYPERLINK("https://docs.wto.org/imrd/directdoc.asp?DDFDocuments/u/G/TBTN25/USA2180.DOCX", "https://docs.wto.org/imrd/directdoc.asp?DDFDocuments/u/G/TBTN25/USA2180.DOCX")</f>
        <v>https://docs.wto.org/imrd/directdoc.asp?DDFDocuments/u/G/TBTN25/USA2180.DOCX</v>
      </c>
      <c r="R113" s="6" t="str">
        <f>HYPERLINK("https://docs.wto.org/imrd/directdoc.asp?DDFDocuments/v/G/TBTN25/USA2180.DOCX", "https://docs.wto.org/imrd/directdoc.asp?DDFDocuments/v/G/TBTN25/USA2180.DOCX")</f>
        <v>https://docs.wto.org/imrd/directdoc.asp?DDFDocuments/v/G/TBTN25/USA2180.DOCX</v>
      </c>
    </row>
    <row r="114" spans="1:18" ht="45" x14ac:dyDescent="0.25">
      <c r="A114" s="8" t="s">
        <v>279</v>
      </c>
      <c r="B114" s="6" t="s">
        <v>17</v>
      </c>
      <c r="C114" s="7">
        <v>45677</v>
      </c>
      <c r="D114" s="9" t="str">
        <f>HYPERLINK("https://eping.wto.org/en/Search?viewData= G/TBT/N/BDI/566, G/TBT/N/KEN/1758, G/TBT/N/RWA/1133, G/TBT/N/TZA/1274, G/TBT/N/UGA/2107"," G/TBT/N/BDI/566, G/TBT/N/KEN/1758, G/TBT/N/RWA/1133, G/TBT/N/TZA/1274, G/TBT/N/UGA/2107")</f>
        <v xml:space="preserve"> G/TBT/N/BDI/566, G/TBT/N/KEN/1758, G/TBT/N/RWA/1133, G/TBT/N/TZA/1274, G/TBT/N/UGA/2107</v>
      </c>
      <c r="E114" s="8" t="s">
        <v>292</v>
      </c>
      <c r="F114" s="8" t="s">
        <v>293</v>
      </c>
      <c r="H114" s="8" t="s">
        <v>24</v>
      </c>
      <c r="I114" s="8" t="s">
        <v>201</v>
      </c>
      <c r="J114" s="8" t="s">
        <v>62</v>
      </c>
      <c r="K114" s="8" t="s">
        <v>153</v>
      </c>
      <c r="L114" s="6"/>
      <c r="M114" s="7">
        <v>45737</v>
      </c>
      <c r="N114" s="6" t="s">
        <v>25</v>
      </c>
      <c r="O114" s="8" t="s">
        <v>294</v>
      </c>
      <c r="P114" s="6" t="str">
        <f>HYPERLINK("https://docs.wto.org/imrd/directdoc.asp?DDFDocuments/t/G/TBTN25/BDI566.DOCX", "https://docs.wto.org/imrd/directdoc.asp?DDFDocuments/t/G/TBTN25/BDI566.DOCX")</f>
        <v>https://docs.wto.org/imrd/directdoc.asp?DDFDocuments/t/G/TBTN25/BDI566.DOCX</v>
      </c>
      <c r="Q114" s="6" t="str">
        <f>HYPERLINK("https://docs.wto.org/imrd/directdoc.asp?DDFDocuments/u/G/TBTN25/BDI566.DOCX", "https://docs.wto.org/imrd/directdoc.asp?DDFDocuments/u/G/TBTN25/BDI566.DOCX")</f>
        <v>https://docs.wto.org/imrd/directdoc.asp?DDFDocuments/u/G/TBTN25/BDI566.DOCX</v>
      </c>
      <c r="R114" s="6" t="str">
        <f>HYPERLINK("https://docs.wto.org/imrd/directdoc.asp?DDFDocuments/v/G/TBTN25/BDI566.DOCX", "https://docs.wto.org/imrd/directdoc.asp?DDFDocuments/v/G/TBTN25/BDI566.DOCX")</f>
        <v>https://docs.wto.org/imrd/directdoc.asp?DDFDocuments/v/G/TBTN25/BDI566.DOCX</v>
      </c>
    </row>
    <row r="115" spans="1:18" ht="45" x14ac:dyDescent="0.25">
      <c r="A115" s="8" t="s">
        <v>255</v>
      </c>
      <c r="B115" s="6" t="s">
        <v>45</v>
      </c>
      <c r="C115" s="7">
        <v>45677</v>
      </c>
      <c r="D115" s="9" t="str">
        <f>HYPERLINK("https://eping.wto.org/en/Search?viewData= G/TBT/N/RWA/1149"," G/TBT/N/RWA/1149")</f>
        <v xml:space="preserve"> G/TBT/N/RWA/1149</v>
      </c>
      <c r="E115" s="8" t="s">
        <v>353</v>
      </c>
      <c r="F115" s="8" t="s">
        <v>354</v>
      </c>
      <c r="H115" s="8" t="s">
        <v>24</v>
      </c>
      <c r="I115" s="8" t="s">
        <v>256</v>
      </c>
      <c r="J115" s="8" t="s">
        <v>103</v>
      </c>
      <c r="K115" s="8" t="s">
        <v>24</v>
      </c>
      <c r="L115" s="6"/>
      <c r="M115" s="7">
        <v>45737</v>
      </c>
      <c r="N115" s="6" t="s">
        <v>25</v>
      </c>
      <c r="O115" s="8" t="s">
        <v>355</v>
      </c>
      <c r="P115" s="6" t="str">
        <f>HYPERLINK("https://docs.wto.org/imrd/directdoc.asp?DDFDocuments/t/G/TBTN25/RWA1149.DOCX", "https://docs.wto.org/imrd/directdoc.asp?DDFDocuments/t/G/TBTN25/RWA1149.DOCX")</f>
        <v>https://docs.wto.org/imrd/directdoc.asp?DDFDocuments/t/G/TBTN25/RWA1149.DOCX</v>
      </c>
      <c r="Q115" s="6" t="str">
        <f>HYPERLINK("https://docs.wto.org/imrd/directdoc.asp?DDFDocuments/u/G/TBTN25/RWA1149.DOCX", "https://docs.wto.org/imrd/directdoc.asp?DDFDocuments/u/G/TBTN25/RWA1149.DOCX")</f>
        <v>https://docs.wto.org/imrd/directdoc.asp?DDFDocuments/u/G/TBTN25/RWA1149.DOCX</v>
      </c>
      <c r="R115" s="6" t="str">
        <f>HYPERLINK("https://docs.wto.org/imrd/directdoc.asp?DDFDocuments/v/G/TBTN25/RWA1149.DOCX", "https://docs.wto.org/imrd/directdoc.asp?DDFDocuments/v/G/TBTN25/RWA1149.DOCX")</f>
        <v>https://docs.wto.org/imrd/directdoc.asp?DDFDocuments/v/G/TBTN25/RWA1149.DOCX</v>
      </c>
    </row>
    <row r="116" spans="1:18" ht="45" x14ac:dyDescent="0.25">
      <c r="A116" s="8" t="s">
        <v>358</v>
      </c>
      <c r="B116" s="6" t="s">
        <v>258</v>
      </c>
      <c r="C116" s="7">
        <v>45677</v>
      </c>
      <c r="D116" s="9" t="str">
        <f>HYPERLINK("https://eping.wto.org/en/Search?viewData= G/TBT/N/MWI/147"," G/TBT/N/MWI/147")</f>
        <v xml:space="preserve"> G/TBT/N/MWI/147</v>
      </c>
      <c r="E116" s="8" t="s">
        <v>356</v>
      </c>
      <c r="F116" s="8" t="s">
        <v>357</v>
      </c>
      <c r="H116" s="8" t="s">
        <v>359</v>
      </c>
      <c r="I116" s="8" t="s">
        <v>262</v>
      </c>
      <c r="J116" s="8" t="s">
        <v>263</v>
      </c>
      <c r="K116" s="8" t="s">
        <v>24</v>
      </c>
      <c r="L116" s="6"/>
      <c r="M116" s="7">
        <v>45737</v>
      </c>
      <c r="N116" s="6" t="s">
        <v>25</v>
      </c>
      <c r="O116" s="8" t="s">
        <v>360</v>
      </c>
      <c r="P116" s="6" t="str">
        <f>HYPERLINK("https://docs.wto.org/imrd/directdoc.asp?DDFDocuments/t/G/TBTN25/MWI147.DOCX", "https://docs.wto.org/imrd/directdoc.asp?DDFDocuments/t/G/TBTN25/MWI147.DOCX")</f>
        <v>https://docs.wto.org/imrd/directdoc.asp?DDFDocuments/t/G/TBTN25/MWI147.DOCX</v>
      </c>
      <c r="Q116" s="6" t="str">
        <f>HYPERLINK("https://docs.wto.org/imrd/directdoc.asp?DDFDocuments/u/G/TBTN25/MWI147.DOCX", "https://docs.wto.org/imrd/directdoc.asp?DDFDocuments/u/G/TBTN25/MWI147.DOCX")</f>
        <v>https://docs.wto.org/imrd/directdoc.asp?DDFDocuments/u/G/TBTN25/MWI147.DOCX</v>
      </c>
      <c r="R116" s="6" t="str">
        <f>HYPERLINK("https://docs.wto.org/imrd/directdoc.asp?DDFDocuments/v/G/TBTN25/MWI147.DOCX", "https://docs.wto.org/imrd/directdoc.asp?DDFDocuments/v/G/TBTN25/MWI147.DOCX")</f>
        <v>https://docs.wto.org/imrd/directdoc.asp?DDFDocuments/v/G/TBTN25/MWI147.DOCX</v>
      </c>
    </row>
    <row r="117" spans="1:18" ht="45" x14ac:dyDescent="0.25">
      <c r="A117" s="8" t="s">
        <v>363</v>
      </c>
      <c r="B117" s="6" t="s">
        <v>258</v>
      </c>
      <c r="C117" s="7">
        <v>45677</v>
      </c>
      <c r="D117" s="9" t="str">
        <f>HYPERLINK("https://eping.wto.org/en/Search?viewData= G/TBT/N/MWI/146"," G/TBT/N/MWI/146")</f>
        <v xml:space="preserve"> G/TBT/N/MWI/146</v>
      </c>
      <c r="E117" s="8" t="s">
        <v>361</v>
      </c>
      <c r="F117" s="8" t="s">
        <v>362</v>
      </c>
      <c r="H117" s="8" t="s">
        <v>364</v>
      </c>
      <c r="I117" s="8" t="s">
        <v>262</v>
      </c>
      <c r="J117" s="8" t="s">
        <v>263</v>
      </c>
      <c r="K117" s="8" t="s">
        <v>24</v>
      </c>
      <c r="L117" s="6"/>
      <c r="M117" s="7">
        <v>45737</v>
      </c>
      <c r="N117" s="6" t="s">
        <v>25</v>
      </c>
      <c r="O117" s="8" t="s">
        <v>365</v>
      </c>
      <c r="P117" s="6" t="str">
        <f>HYPERLINK("https://docs.wto.org/imrd/directdoc.asp?DDFDocuments/t/G/TBTN25/MWI146.DOCX", "https://docs.wto.org/imrd/directdoc.asp?DDFDocuments/t/G/TBTN25/MWI146.DOCX")</f>
        <v>https://docs.wto.org/imrd/directdoc.asp?DDFDocuments/t/G/TBTN25/MWI146.DOCX</v>
      </c>
      <c r="Q117" s="6" t="str">
        <f>HYPERLINK("https://docs.wto.org/imrd/directdoc.asp?DDFDocuments/u/G/TBTN25/MWI146.DOCX", "https://docs.wto.org/imrd/directdoc.asp?DDFDocuments/u/G/TBTN25/MWI146.DOCX")</f>
        <v>https://docs.wto.org/imrd/directdoc.asp?DDFDocuments/u/G/TBTN25/MWI146.DOCX</v>
      </c>
      <c r="R117" s="6" t="str">
        <f>HYPERLINK("https://docs.wto.org/imrd/directdoc.asp?DDFDocuments/v/G/TBTN25/MWI146.DOCX", "https://docs.wto.org/imrd/directdoc.asp?DDFDocuments/v/G/TBTN25/MWI146.DOCX")</f>
        <v>https://docs.wto.org/imrd/directdoc.asp?DDFDocuments/v/G/TBTN25/MWI146.DOCX</v>
      </c>
    </row>
    <row r="118" spans="1:18" ht="30" x14ac:dyDescent="0.25">
      <c r="A118" s="8" t="s">
        <v>279</v>
      </c>
      <c r="B118" s="6" t="s">
        <v>40</v>
      </c>
      <c r="C118" s="7">
        <v>45677</v>
      </c>
      <c r="D118" s="9" t="str">
        <f>HYPERLINK("https://eping.wto.org/en/Search?viewData= G/TBT/N/BDI/563, G/TBT/N/KEN/1755, G/TBT/N/RWA/1130, G/TBT/N/TZA/1271, G/TBT/N/UGA/2104"," G/TBT/N/BDI/563, G/TBT/N/KEN/1755, G/TBT/N/RWA/1130, G/TBT/N/TZA/1271, G/TBT/N/UGA/2104")</f>
        <v xml:space="preserve"> G/TBT/N/BDI/563, G/TBT/N/KEN/1755, G/TBT/N/RWA/1130, G/TBT/N/TZA/1271, G/TBT/N/UGA/2104</v>
      </c>
      <c r="E118" s="8" t="s">
        <v>303</v>
      </c>
      <c r="F118" s="8" t="s">
        <v>304</v>
      </c>
      <c r="H118" s="8" t="s">
        <v>305</v>
      </c>
      <c r="I118" s="8" t="s">
        <v>201</v>
      </c>
      <c r="J118" s="8" t="s">
        <v>62</v>
      </c>
      <c r="K118" s="8" t="s">
        <v>306</v>
      </c>
      <c r="L118" s="6"/>
      <c r="M118" s="7">
        <v>45737</v>
      </c>
      <c r="N118" s="6" t="s">
        <v>25</v>
      </c>
      <c r="O118" s="8" t="s">
        <v>307</v>
      </c>
      <c r="P118" s="6" t="str">
        <f>HYPERLINK("https://docs.wto.org/imrd/directdoc.asp?DDFDocuments/t/G/TBTN25/BDI563.DOCX", "https://docs.wto.org/imrd/directdoc.asp?DDFDocuments/t/G/TBTN25/BDI563.DOCX")</f>
        <v>https://docs.wto.org/imrd/directdoc.asp?DDFDocuments/t/G/TBTN25/BDI563.DOCX</v>
      </c>
      <c r="Q118" s="6" t="str">
        <f>HYPERLINK("https://docs.wto.org/imrd/directdoc.asp?DDFDocuments/u/G/TBTN25/BDI563.DOCX", "https://docs.wto.org/imrd/directdoc.asp?DDFDocuments/u/G/TBTN25/BDI563.DOCX")</f>
        <v>https://docs.wto.org/imrd/directdoc.asp?DDFDocuments/u/G/TBTN25/BDI563.DOCX</v>
      </c>
      <c r="R118" s="6" t="str">
        <f>HYPERLINK("https://docs.wto.org/imrd/directdoc.asp?DDFDocuments/v/G/TBTN25/BDI563.DOCX", "https://docs.wto.org/imrd/directdoc.asp?DDFDocuments/v/G/TBTN25/BDI563.DOCX")</f>
        <v>https://docs.wto.org/imrd/directdoc.asp?DDFDocuments/v/G/TBTN25/BDI563.DOCX</v>
      </c>
    </row>
    <row r="119" spans="1:18" ht="135" x14ac:dyDescent="0.25">
      <c r="A119" s="8" t="s">
        <v>368</v>
      </c>
      <c r="B119" s="6" t="s">
        <v>155</v>
      </c>
      <c r="C119" s="7">
        <v>45677</v>
      </c>
      <c r="D119" s="9" t="str">
        <f>HYPERLINK("https://eping.wto.org/en/Search?viewData= G/TBT/N/USA/2181"," G/TBT/N/USA/2181")</f>
        <v xml:space="preserve"> G/TBT/N/USA/2181</v>
      </c>
      <c r="E119" s="8" t="s">
        <v>366</v>
      </c>
      <c r="F119" s="8" t="s">
        <v>367</v>
      </c>
      <c r="H119" s="8" t="s">
        <v>24</v>
      </c>
      <c r="I119" s="8" t="s">
        <v>212</v>
      </c>
      <c r="J119" s="8" t="s">
        <v>369</v>
      </c>
      <c r="K119" s="8" t="s">
        <v>24</v>
      </c>
      <c r="L119" s="6"/>
      <c r="M119" s="7">
        <v>45719</v>
      </c>
      <c r="N119" s="6" t="s">
        <v>25</v>
      </c>
      <c r="O119" s="8" t="s">
        <v>370</v>
      </c>
      <c r="P119" s="6" t="str">
        <f>HYPERLINK("https://docs.wto.org/imrd/directdoc.asp?DDFDocuments/t/G/TBTN25/USA2181.DOCX", "https://docs.wto.org/imrd/directdoc.asp?DDFDocuments/t/G/TBTN25/USA2181.DOCX")</f>
        <v>https://docs.wto.org/imrd/directdoc.asp?DDFDocuments/t/G/TBTN25/USA2181.DOCX</v>
      </c>
      <c r="Q119" s="6" t="str">
        <f>HYPERLINK("https://docs.wto.org/imrd/directdoc.asp?DDFDocuments/u/G/TBTN25/USA2181.DOCX", "https://docs.wto.org/imrd/directdoc.asp?DDFDocuments/u/G/TBTN25/USA2181.DOCX")</f>
        <v>https://docs.wto.org/imrd/directdoc.asp?DDFDocuments/u/G/TBTN25/USA2181.DOCX</v>
      </c>
      <c r="R119" s="6" t="str">
        <f>HYPERLINK("https://docs.wto.org/imrd/directdoc.asp?DDFDocuments/v/G/TBTN25/USA2181.DOCX", "https://docs.wto.org/imrd/directdoc.asp?DDFDocuments/v/G/TBTN25/USA2181.DOCX")</f>
        <v>https://docs.wto.org/imrd/directdoc.asp?DDFDocuments/v/G/TBTN25/USA2181.DOCX</v>
      </c>
    </row>
    <row r="120" spans="1:18" ht="90" x14ac:dyDescent="0.25">
      <c r="A120" s="8" t="s">
        <v>279</v>
      </c>
      <c r="B120" s="6" t="s">
        <v>17</v>
      </c>
      <c r="C120" s="7">
        <v>45677</v>
      </c>
      <c r="D120" s="9" t="str">
        <f>HYPERLINK("https://eping.wto.org/en/Search?viewData= G/TBT/N/BDI/567, G/TBT/N/KEN/1759, G/TBT/N/RWA/1134, G/TBT/N/TZA/1275, G/TBT/N/UGA/2108"," G/TBT/N/BDI/567, G/TBT/N/KEN/1759, G/TBT/N/RWA/1134, G/TBT/N/TZA/1275, G/TBT/N/UGA/2108")</f>
        <v xml:space="preserve"> G/TBT/N/BDI/567, G/TBT/N/KEN/1759, G/TBT/N/RWA/1134, G/TBT/N/TZA/1275, G/TBT/N/UGA/2108</v>
      </c>
      <c r="E120" s="8" t="s">
        <v>277</v>
      </c>
      <c r="F120" s="8" t="s">
        <v>278</v>
      </c>
      <c r="H120" s="8" t="s">
        <v>24</v>
      </c>
      <c r="I120" s="8" t="s">
        <v>201</v>
      </c>
      <c r="J120" s="8" t="s">
        <v>62</v>
      </c>
      <c r="K120" s="8" t="s">
        <v>153</v>
      </c>
      <c r="L120" s="6"/>
      <c r="M120" s="7">
        <v>45737</v>
      </c>
      <c r="N120" s="6" t="s">
        <v>25</v>
      </c>
      <c r="O120" s="8" t="s">
        <v>280</v>
      </c>
      <c r="P120" s="6" t="str">
        <f>HYPERLINK("https://docs.wto.org/imrd/directdoc.asp?DDFDocuments/t/G/TBTN25/BDI567.DOCX", "https://docs.wto.org/imrd/directdoc.asp?DDFDocuments/t/G/TBTN25/BDI567.DOCX")</f>
        <v>https://docs.wto.org/imrd/directdoc.asp?DDFDocuments/t/G/TBTN25/BDI567.DOCX</v>
      </c>
      <c r="Q120" s="6"/>
      <c r="R120" s="6" t="str">
        <f>HYPERLINK("https://docs.wto.org/imrd/directdoc.asp?DDFDocuments/v/G/TBTN25/BDI567.DOCX", "https://docs.wto.org/imrd/directdoc.asp?DDFDocuments/v/G/TBTN25/BDI567.DOCX")</f>
        <v>https://docs.wto.org/imrd/directdoc.asp?DDFDocuments/v/G/TBTN25/BDI567.DOCX</v>
      </c>
    </row>
    <row r="121" spans="1:18" ht="30" x14ac:dyDescent="0.25">
      <c r="A121" s="8" t="s">
        <v>261</v>
      </c>
      <c r="B121" s="6" t="s">
        <v>258</v>
      </c>
      <c r="C121" s="7">
        <v>45677</v>
      </c>
      <c r="D121" s="9" t="str">
        <f>HYPERLINK("https://eping.wto.org/en/Search?viewData= G/TBT/N/MWI/153"," G/TBT/N/MWI/153")</f>
        <v xml:space="preserve"> G/TBT/N/MWI/153</v>
      </c>
      <c r="E121" s="8" t="s">
        <v>371</v>
      </c>
      <c r="F121" s="8" t="s">
        <v>372</v>
      </c>
      <c r="H121" s="8" t="s">
        <v>50</v>
      </c>
      <c r="I121" s="8" t="s">
        <v>262</v>
      </c>
      <c r="J121" s="8" t="s">
        <v>263</v>
      </c>
      <c r="K121" s="8" t="s">
        <v>24</v>
      </c>
      <c r="L121" s="6"/>
      <c r="M121" s="7">
        <v>45737</v>
      </c>
      <c r="N121" s="6" t="s">
        <v>25</v>
      </c>
      <c r="O121" s="8" t="s">
        <v>373</v>
      </c>
      <c r="P121" s="6" t="str">
        <f>HYPERLINK("https://docs.wto.org/imrd/directdoc.asp?DDFDocuments/t/G/TBTN25/MWI153.DOCX", "https://docs.wto.org/imrd/directdoc.asp?DDFDocuments/t/G/TBTN25/MWI153.DOCX")</f>
        <v>https://docs.wto.org/imrd/directdoc.asp?DDFDocuments/t/G/TBTN25/MWI153.DOCX</v>
      </c>
      <c r="Q121" s="6" t="str">
        <f>HYPERLINK("https://docs.wto.org/imrd/directdoc.asp?DDFDocuments/u/G/TBTN25/MWI153.DOCX", "https://docs.wto.org/imrd/directdoc.asp?DDFDocuments/u/G/TBTN25/MWI153.DOCX")</f>
        <v>https://docs.wto.org/imrd/directdoc.asp?DDFDocuments/u/G/TBTN25/MWI153.DOCX</v>
      </c>
      <c r="R121" s="6" t="str">
        <f>HYPERLINK("https://docs.wto.org/imrd/directdoc.asp?DDFDocuments/v/G/TBTN25/MWI153.DOCX", "https://docs.wto.org/imrd/directdoc.asp?DDFDocuments/v/G/TBTN25/MWI153.DOCX")</f>
        <v>https://docs.wto.org/imrd/directdoc.asp?DDFDocuments/v/G/TBTN25/MWI153.DOCX</v>
      </c>
    </row>
    <row r="122" spans="1:18" ht="30" x14ac:dyDescent="0.25">
      <c r="A122" s="8" t="s">
        <v>261</v>
      </c>
      <c r="B122" s="6" t="s">
        <v>258</v>
      </c>
      <c r="C122" s="7">
        <v>45677</v>
      </c>
      <c r="D122" s="9" t="str">
        <f>HYPERLINK("https://eping.wto.org/en/Search?viewData= G/TBT/N/MWI/148"," G/TBT/N/MWI/148")</f>
        <v xml:space="preserve"> G/TBT/N/MWI/148</v>
      </c>
      <c r="E122" s="8" t="s">
        <v>374</v>
      </c>
      <c r="F122" s="8" t="s">
        <v>375</v>
      </c>
      <c r="H122" s="8" t="s">
        <v>50</v>
      </c>
      <c r="I122" s="8" t="s">
        <v>262</v>
      </c>
      <c r="J122" s="8" t="s">
        <v>263</v>
      </c>
      <c r="K122" s="8" t="s">
        <v>24</v>
      </c>
      <c r="L122" s="6"/>
      <c r="M122" s="7">
        <v>45737</v>
      </c>
      <c r="N122" s="6" t="s">
        <v>25</v>
      </c>
      <c r="O122" s="8" t="s">
        <v>376</v>
      </c>
      <c r="P122" s="6" t="str">
        <f>HYPERLINK("https://docs.wto.org/imrd/directdoc.asp?DDFDocuments/t/G/TBTN25/MWI148.DOCX", "https://docs.wto.org/imrd/directdoc.asp?DDFDocuments/t/G/TBTN25/MWI148.DOCX")</f>
        <v>https://docs.wto.org/imrd/directdoc.asp?DDFDocuments/t/G/TBTN25/MWI148.DOCX</v>
      </c>
      <c r="Q122" s="6" t="str">
        <f>HYPERLINK("https://docs.wto.org/imrd/directdoc.asp?DDFDocuments/u/G/TBTN25/MWI148.DOCX", "https://docs.wto.org/imrd/directdoc.asp?DDFDocuments/u/G/TBTN25/MWI148.DOCX")</f>
        <v>https://docs.wto.org/imrd/directdoc.asp?DDFDocuments/u/G/TBTN25/MWI148.DOCX</v>
      </c>
      <c r="R122" s="6" t="str">
        <f>HYPERLINK("https://docs.wto.org/imrd/directdoc.asp?DDFDocuments/v/G/TBTN25/MWI148.DOCX", "https://docs.wto.org/imrd/directdoc.asp?DDFDocuments/v/G/TBTN25/MWI148.DOCX")</f>
        <v>https://docs.wto.org/imrd/directdoc.asp?DDFDocuments/v/G/TBTN25/MWI148.DOCX</v>
      </c>
    </row>
    <row r="123" spans="1:18" ht="165" x14ac:dyDescent="0.25">
      <c r="A123" s="8" t="s">
        <v>379</v>
      </c>
      <c r="B123" s="6" t="s">
        <v>27</v>
      </c>
      <c r="C123" s="7">
        <v>45677</v>
      </c>
      <c r="D123" s="9" t="str">
        <f>HYPERLINK("https://eping.wto.org/en/Search?viewData= G/TBT/N/BDI/564, G/TBT/N/KEN/1756, G/TBT/N/RWA/1131, G/TBT/N/TZA/1272, G/TBT/N/UGA/2105"," G/TBT/N/BDI/564, G/TBT/N/KEN/1756, G/TBT/N/RWA/1131, G/TBT/N/TZA/1272, G/TBT/N/UGA/2105")</f>
        <v xml:space="preserve"> G/TBT/N/BDI/564, G/TBT/N/KEN/1756, G/TBT/N/RWA/1131, G/TBT/N/TZA/1272, G/TBT/N/UGA/2105</v>
      </c>
      <c r="E123" s="8" t="s">
        <v>377</v>
      </c>
      <c r="F123" s="8" t="s">
        <v>378</v>
      </c>
      <c r="H123" s="8" t="s">
        <v>24</v>
      </c>
      <c r="I123" s="8" t="s">
        <v>380</v>
      </c>
      <c r="J123" s="8" t="s">
        <v>381</v>
      </c>
      <c r="K123" s="8" t="s">
        <v>81</v>
      </c>
      <c r="L123" s="6"/>
      <c r="M123" s="7">
        <v>45737</v>
      </c>
      <c r="N123" s="6" t="s">
        <v>25</v>
      </c>
      <c r="O123" s="8" t="s">
        <v>382</v>
      </c>
      <c r="P123" s="6" t="str">
        <f>HYPERLINK("https://docs.wto.org/imrd/directdoc.asp?DDFDocuments/t/G/TBTN25/BDI564.DOCX", "https://docs.wto.org/imrd/directdoc.asp?DDFDocuments/t/G/TBTN25/BDI564.DOCX")</f>
        <v>https://docs.wto.org/imrd/directdoc.asp?DDFDocuments/t/G/TBTN25/BDI564.DOCX</v>
      </c>
      <c r="Q123" s="6" t="str">
        <f>HYPERLINK("https://docs.wto.org/imrd/directdoc.asp?DDFDocuments/u/G/TBTN25/BDI564.DOCX", "https://docs.wto.org/imrd/directdoc.asp?DDFDocuments/u/G/TBTN25/BDI564.DOCX")</f>
        <v>https://docs.wto.org/imrd/directdoc.asp?DDFDocuments/u/G/TBTN25/BDI564.DOCX</v>
      </c>
      <c r="R123" s="6" t="str">
        <f>HYPERLINK("https://docs.wto.org/imrd/directdoc.asp?DDFDocuments/v/G/TBTN25/BDI564.DOCX", "https://docs.wto.org/imrd/directdoc.asp?DDFDocuments/v/G/TBTN25/BDI564.DOCX")</f>
        <v>https://docs.wto.org/imrd/directdoc.asp?DDFDocuments/v/G/TBTN25/BDI564.DOCX</v>
      </c>
    </row>
    <row r="124" spans="1:18" ht="45" x14ac:dyDescent="0.25">
      <c r="A124" s="8" t="s">
        <v>255</v>
      </c>
      <c r="B124" s="6" t="s">
        <v>45</v>
      </c>
      <c r="C124" s="7">
        <v>45677</v>
      </c>
      <c r="D124" s="9" t="str">
        <f>HYPERLINK("https://eping.wto.org/en/Search?viewData= G/TBT/N/RWA/1139"," G/TBT/N/RWA/1139")</f>
        <v xml:space="preserve"> G/TBT/N/RWA/1139</v>
      </c>
      <c r="E124" s="8" t="s">
        <v>383</v>
      </c>
      <c r="F124" s="8" t="s">
        <v>384</v>
      </c>
      <c r="H124" s="8" t="s">
        <v>24</v>
      </c>
      <c r="I124" s="8" t="s">
        <v>256</v>
      </c>
      <c r="J124" s="8" t="s">
        <v>103</v>
      </c>
      <c r="K124" s="8" t="s">
        <v>24</v>
      </c>
      <c r="L124" s="6"/>
      <c r="M124" s="7">
        <v>45737</v>
      </c>
      <c r="N124" s="6" t="s">
        <v>25</v>
      </c>
      <c r="O124" s="8" t="s">
        <v>385</v>
      </c>
      <c r="P124" s="6" t="str">
        <f>HYPERLINK("https://docs.wto.org/imrd/directdoc.asp?DDFDocuments/t/G/TBTN25/RWA1139.DOCX", "https://docs.wto.org/imrd/directdoc.asp?DDFDocuments/t/G/TBTN25/RWA1139.DOCX")</f>
        <v>https://docs.wto.org/imrd/directdoc.asp?DDFDocuments/t/G/TBTN25/RWA1139.DOCX</v>
      </c>
      <c r="Q124" s="6" t="str">
        <f>HYPERLINK("https://docs.wto.org/imrd/directdoc.asp?DDFDocuments/u/G/TBTN25/RWA1139.DOCX", "https://docs.wto.org/imrd/directdoc.asp?DDFDocuments/u/G/TBTN25/RWA1139.DOCX")</f>
        <v>https://docs.wto.org/imrd/directdoc.asp?DDFDocuments/u/G/TBTN25/RWA1139.DOCX</v>
      </c>
      <c r="R124" s="6" t="str">
        <f>HYPERLINK("https://docs.wto.org/imrd/directdoc.asp?DDFDocuments/v/G/TBTN25/RWA1139.DOCX", "https://docs.wto.org/imrd/directdoc.asp?DDFDocuments/v/G/TBTN25/RWA1139.DOCX")</f>
        <v>https://docs.wto.org/imrd/directdoc.asp?DDFDocuments/v/G/TBTN25/RWA1139.DOCX</v>
      </c>
    </row>
    <row r="125" spans="1:18" ht="165" x14ac:dyDescent="0.25">
      <c r="A125" s="8" t="s">
        <v>379</v>
      </c>
      <c r="B125" s="6" t="s">
        <v>17</v>
      </c>
      <c r="C125" s="7">
        <v>45677</v>
      </c>
      <c r="D125" s="9" t="str">
        <f>HYPERLINK("https://eping.wto.org/en/Search?viewData= G/TBT/N/BDI/564, G/TBT/N/KEN/1756, G/TBT/N/RWA/1131, G/TBT/N/TZA/1272, G/TBT/N/UGA/2105"," G/TBT/N/BDI/564, G/TBT/N/KEN/1756, G/TBT/N/RWA/1131, G/TBT/N/TZA/1272, G/TBT/N/UGA/2105")</f>
        <v xml:space="preserve"> G/TBT/N/BDI/564, G/TBT/N/KEN/1756, G/TBT/N/RWA/1131, G/TBT/N/TZA/1272, G/TBT/N/UGA/2105</v>
      </c>
      <c r="E125" s="8" t="s">
        <v>377</v>
      </c>
      <c r="F125" s="8" t="s">
        <v>378</v>
      </c>
      <c r="H125" s="8" t="s">
        <v>24</v>
      </c>
      <c r="I125" s="8" t="s">
        <v>380</v>
      </c>
      <c r="J125" s="8" t="s">
        <v>381</v>
      </c>
      <c r="K125" s="8" t="s">
        <v>81</v>
      </c>
      <c r="L125" s="6"/>
      <c r="M125" s="7">
        <v>45737</v>
      </c>
      <c r="N125" s="6" t="s">
        <v>25</v>
      </c>
      <c r="O125" s="8" t="s">
        <v>382</v>
      </c>
      <c r="P125" s="6" t="str">
        <f>HYPERLINK("https://docs.wto.org/imrd/directdoc.asp?DDFDocuments/t/G/TBTN25/BDI564.DOCX", "https://docs.wto.org/imrd/directdoc.asp?DDFDocuments/t/G/TBTN25/BDI564.DOCX")</f>
        <v>https://docs.wto.org/imrd/directdoc.asp?DDFDocuments/t/G/TBTN25/BDI564.DOCX</v>
      </c>
      <c r="Q125" s="6" t="str">
        <f>HYPERLINK("https://docs.wto.org/imrd/directdoc.asp?DDFDocuments/u/G/TBTN25/BDI564.DOCX", "https://docs.wto.org/imrd/directdoc.asp?DDFDocuments/u/G/TBTN25/BDI564.DOCX")</f>
        <v>https://docs.wto.org/imrd/directdoc.asp?DDFDocuments/u/G/TBTN25/BDI564.DOCX</v>
      </c>
      <c r="R125" s="6" t="str">
        <f>HYPERLINK("https://docs.wto.org/imrd/directdoc.asp?DDFDocuments/v/G/TBTN25/BDI564.DOCX", "https://docs.wto.org/imrd/directdoc.asp?DDFDocuments/v/G/TBTN25/BDI564.DOCX")</f>
        <v>https://docs.wto.org/imrd/directdoc.asp?DDFDocuments/v/G/TBTN25/BDI564.DOCX</v>
      </c>
    </row>
    <row r="126" spans="1:18" ht="120" x14ac:dyDescent="0.25">
      <c r="A126" s="8" t="s">
        <v>279</v>
      </c>
      <c r="B126" s="6" t="s">
        <v>40</v>
      </c>
      <c r="C126" s="7">
        <v>45677</v>
      </c>
      <c r="D126" s="9" t="str">
        <f>HYPERLINK("https://eping.wto.org/en/Search?viewData= G/TBT/N/BDI/565, G/TBT/N/KEN/1757, G/TBT/N/RWA/1132, G/TBT/N/TZA/1273, G/TBT/N/UGA/2106"," G/TBT/N/BDI/565, G/TBT/N/KEN/1757, G/TBT/N/RWA/1132, G/TBT/N/TZA/1273, G/TBT/N/UGA/2106")</f>
        <v xml:space="preserve"> G/TBT/N/BDI/565, G/TBT/N/KEN/1757, G/TBT/N/RWA/1132, G/TBT/N/TZA/1273, G/TBT/N/UGA/2106</v>
      </c>
      <c r="E126" s="8" t="s">
        <v>344</v>
      </c>
      <c r="F126" s="8" t="s">
        <v>345</v>
      </c>
      <c r="H126" s="8" t="s">
        <v>24</v>
      </c>
      <c r="I126" s="8" t="s">
        <v>201</v>
      </c>
      <c r="J126" s="8" t="s">
        <v>62</v>
      </c>
      <c r="K126" s="8" t="s">
        <v>153</v>
      </c>
      <c r="L126" s="6"/>
      <c r="M126" s="7">
        <v>45737</v>
      </c>
      <c r="N126" s="6" t="s">
        <v>25</v>
      </c>
      <c r="O126" s="8" t="s">
        <v>346</v>
      </c>
      <c r="P126" s="6" t="str">
        <f>HYPERLINK("https://docs.wto.org/imrd/directdoc.asp?DDFDocuments/t/G/TBTN25/BDI565.DOCX", "https://docs.wto.org/imrd/directdoc.asp?DDFDocuments/t/G/TBTN25/BDI565.DOCX")</f>
        <v>https://docs.wto.org/imrd/directdoc.asp?DDFDocuments/t/G/TBTN25/BDI565.DOCX</v>
      </c>
      <c r="Q126" s="6" t="str">
        <f>HYPERLINK("https://docs.wto.org/imrd/directdoc.asp?DDFDocuments/u/G/TBTN25/BDI565.DOCX", "https://docs.wto.org/imrd/directdoc.asp?DDFDocuments/u/G/TBTN25/BDI565.DOCX")</f>
        <v>https://docs.wto.org/imrd/directdoc.asp?DDFDocuments/u/G/TBTN25/BDI565.DOCX</v>
      </c>
      <c r="R126" s="6" t="str">
        <f>HYPERLINK("https://docs.wto.org/imrd/directdoc.asp?DDFDocuments/v/G/TBTN25/BDI565.DOCX", "https://docs.wto.org/imrd/directdoc.asp?DDFDocuments/v/G/TBTN25/BDI565.DOCX")</f>
        <v>https://docs.wto.org/imrd/directdoc.asp?DDFDocuments/v/G/TBTN25/BDI565.DOCX</v>
      </c>
    </row>
    <row r="127" spans="1:18" ht="165" x14ac:dyDescent="0.25">
      <c r="A127" s="8" t="s">
        <v>379</v>
      </c>
      <c r="B127" s="6" t="s">
        <v>46</v>
      </c>
      <c r="C127" s="7">
        <v>45677</v>
      </c>
      <c r="D127" s="9" t="str">
        <f>HYPERLINK("https://eping.wto.org/en/Search?viewData= G/TBT/N/BDI/564, G/TBT/N/KEN/1756, G/TBT/N/RWA/1131, G/TBT/N/TZA/1272, G/TBT/N/UGA/2105"," G/TBT/N/BDI/564, G/TBT/N/KEN/1756, G/TBT/N/RWA/1131, G/TBT/N/TZA/1272, G/TBT/N/UGA/2105")</f>
        <v xml:space="preserve"> G/TBT/N/BDI/564, G/TBT/N/KEN/1756, G/TBT/N/RWA/1131, G/TBT/N/TZA/1272, G/TBT/N/UGA/2105</v>
      </c>
      <c r="E127" s="8" t="s">
        <v>377</v>
      </c>
      <c r="F127" s="8" t="s">
        <v>378</v>
      </c>
      <c r="H127" s="8" t="s">
        <v>24</v>
      </c>
      <c r="I127" s="8" t="s">
        <v>380</v>
      </c>
      <c r="J127" s="8" t="s">
        <v>381</v>
      </c>
      <c r="K127" s="8" t="s">
        <v>81</v>
      </c>
      <c r="L127" s="6"/>
      <c r="M127" s="7">
        <v>45737</v>
      </c>
      <c r="N127" s="6" t="s">
        <v>25</v>
      </c>
      <c r="O127" s="8" t="s">
        <v>382</v>
      </c>
      <c r="P127" s="6" t="str">
        <f>HYPERLINK("https://docs.wto.org/imrd/directdoc.asp?DDFDocuments/t/G/TBTN25/BDI564.DOCX", "https://docs.wto.org/imrd/directdoc.asp?DDFDocuments/t/G/TBTN25/BDI564.DOCX")</f>
        <v>https://docs.wto.org/imrd/directdoc.asp?DDFDocuments/t/G/TBTN25/BDI564.DOCX</v>
      </c>
      <c r="Q127" s="6" t="str">
        <f>HYPERLINK("https://docs.wto.org/imrd/directdoc.asp?DDFDocuments/u/G/TBTN25/BDI564.DOCX", "https://docs.wto.org/imrd/directdoc.asp?DDFDocuments/u/G/TBTN25/BDI564.DOCX")</f>
        <v>https://docs.wto.org/imrd/directdoc.asp?DDFDocuments/u/G/TBTN25/BDI564.DOCX</v>
      </c>
      <c r="R127" s="6" t="str">
        <f>HYPERLINK("https://docs.wto.org/imrd/directdoc.asp?DDFDocuments/v/G/TBTN25/BDI564.DOCX", "https://docs.wto.org/imrd/directdoc.asp?DDFDocuments/v/G/TBTN25/BDI564.DOCX")</f>
        <v>https://docs.wto.org/imrd/directdoc.asp?DDFDocuments/v/G/TBTN25/BDI564.DOCX</v>
      </c>
    </row>
    <row r="128" spans="1:18" ht="120" x14ac:dyDescent="0.25">
      <c r="A128" s="8" t="s">
        <v>279</v>
      </c>
      <c r="B128" s="6" t="s">
        <v>46</v>
      </c>
      <c r="C128" s="7">
        <v>45677</v>
      </c>
      <c r="D128" s="9" t="str">
        <f>HYPERLINK("https://eping.wto.org/en/Search?viewData= G/TBT/N/BDI/565, G/TBT/N/KEN/1757, G/TBT/N/RWA/1132, G/TBT/N/TZA/1273, G/TBT/N/UGA/2106"," G/TBT/N/BDI/565, G/TBT/N/KEN/1757, G/TBT/N/RWA/1132, G/TBT/N/TZA/1273, G/TBT/N/UGA/2106")</f>
        <v xml:space="preserve"> G/TBT/N/BDI/565, G/TBT/N/KEN/1757, G/TBT/N/RWA/1132, G/TBT/N/TZA/1273, G/TBT/N/UGA/2106</v>
      </c>
      <c r="E128" s="8" t="s">
        <v>344</v>
      </c>
      <c r="F128" s="8" t="s">
        <v>345</v>
      </c>
      <c r="H128" s="8" t="s">
        <v>24</v>
      </c>
      <c r="I128" s="8" t="s">
        <v>201</v>
      </c>
      <c r="J128" s="8" t="s">
        <v>62</v>
      </c>
      <c r="K128" s="8" t="s">
        <v>153</v>
      </c>
      <c r="L128" s="6"/>
      <c r="M128" s="7">
        <v>45737</v>
      </c>
      <c r="N128" s="6" t="s">
        <v>25</v>
      </c>
      <c r="O128" s="8" t="s">
        <v>346</v>
      </c>
      <c r="P128" s="6" t="str">
        <f>HYPERLINK("https://docs.wto.org/imrd/directdoc.asp?DDFDocuments/t/G/TBTN25/BDI565.DOCX", "https://docs.wto.org/imrd/directdoc.asp?DDFDocuments/t/G/TBTN25/BDI565.DOCX")</f>
        <v>https://docs.wto.org/imrd/directdoc.asp?DDFDocuments/t/G/TBTN25/BDI565.DOCX</v>
      </c>
      <c r="Q128" s="6" t="str">
        <f>HYPERLINK("https://docs.wto.org/imrd/directdoc.asp?DDFDocuments/u/G/TBTN25/BDI565.DOCX", "https://docs.wto.org/imrd/directdoc.asp?DDFDocuments/u/G/TBTN25/BDI565.DOCX")</f>
        <v>https://docs.wto.org/imrd/directdoc.asp?DDFDocuments/u/G/TBTN25/BDI565.DOCX</v>
      </c>
      <c r="R128" s="6" t="str">
        <f>HYPERLINK("https://docs.wto.org/imrd/directdoc.asp?DDFDocuments/v/G/TBTN25/BDI565.DOCX", "https://docs.wto.org/imrd/directdoc.asp?DDFDocuments/v/G/TBTN25/BDI565.DOCX")</f>
        <v>https://docs.wto.org/imrd/directdoc.asp?DDFDocuments/v/G/TBTN25/BDI565.DOCX</v>
      </c>
    </row>
    <row r="129" spans="1:18" ht="60" x14ac:dyDescent="0.25">
      <c r="A129" s="8" t="s">
        <v>389</v>
      </c>
      <c r="B129" s="6" t="s">
        <v>386</v>
      </c>
      <c r="C129" s="7">
        <v>45677</v>
      </c>
      <c r="D129" s="9" t="str">
        <f>HYPERLINK("https://eping.wto.org/en/Search?viewData= G/TBT/N/FRA/235"," G/TBT/N/FRA/235")</f>
        <v xml:space="preserve"> G/TBT/N/FRA/235</v>
      </c>
      <c r="E129" s="8" t="s">
        <v>387</v>
      </c>
      <c r="F129" s="8" t="s">
        <v>388</v>
      </c>
      <c r="H129" s="8" t="s">
        <v>390</v>
      </c>
      <c r="I129" s="8" t="s">
        <v>391</v>
      </c>
      <c r="J129" s="8" t="s">
        <v>60</v>
      </c>
      <c r="K129" s="8" t="s">
        <v>68</v>
      </c>
      <c r="L129" s="6"/>
      <c r="M129" s="7">
        <v>45737</v>
      </c>
      <c r="N129" s="6" t="s">
        <v>25</v>
      </c>
      <c r="O129" s="8" t="s">
        <v>392</v>
      </c>
      <c r="P129" s="6" t="str">
        <f>HYPERLINK("https://docs.wto.org/imrd/directdoc.asp?DDFDocuments/t/G/TBTN25/FRA235.DOCX", "https://docs.wto.org/imrd/directdoc.asp?DDFDocuments/t/G/TBTN25/FRA235.DOCX")</f>
        <v>https://docs.wto.org/imrd/directdoc.asp?DDFDocuments/t/G/TBTN25/FRA235.DOCX</v>
      </c>
      <c r="Q129" s="6" t="str">
        <f>HYPERLINK("https://docs.wto.org/imrd/directdoc.asp?DDFDocuments/u/G/TBTN25/FRA235.DOCX", "https://docs.wto.org/imrd/directdoc.asp?DDFDocuments/u/G/TBTN25/FRA235.DOCX")</f>
        <v>https://docs.wto.org/imrd/directdoc.asp?DDFDocuments/u/G/TBTN25/FRA235.DOCX</v>
      </c>
      <c r="R129" s="6" t="str">
        <f>HYPERLINK("https://docs.wto.org/imrd/directdoc.asp?DDFDocuments/v/G/TBTN25/FRA235.DOCX", "https://docs.wto.org/imrd/directdoc.asp?DDFDocuments/v/G/TBTN25/FRA235.DOCX")</f>
        <v>https://docs.wto.org/imrd/directdoc.asp?DDFDocuments/v/G/TBTN25/FRA235.DOCX</v>
      </c>
    </row>
    <row r="130" spans="1:18" ht="45" x14ac:dyDescent="0.25">
      <c r="A130" s="8" t="s">
        <v>255</v>
      </c>
      <c r="B130" s="6" t="s">
        <v>45</v>
      </c>
      <c r="C130" s="7">
        <v>45677</v>
      </c>
      <c r="D130" s="9" t="str">
        <f>HYPERLINK("https://eping.wto.org/en/Search?viewData= G/TBT/N/RWA/1145"," G/TBT/N/RWA/1145")</f>
        <v xml:space="preserve"> G/TBT/N/RWA/1145</v>
      </c>
      <c r="E130" s="8" t="s">
        <v>393</v>
      </c>
      <c r="F130" s="8" t="s">
        <v>394</v>
      </c>
      <c r="H130" s="8" t="s">
        <v>24</v>
      </c>
      <c r="I130" s="8" t="s">
        <v>256</v>
      </c>
      <c r="J130" s="8" t="s">
        <v>103</v>
      </c>
      <c r="K130" s="8" t="s">
        <v>24</v>
      </c>
      <c r="L130" s="6"/>
      <c r="M130" s="7">
        <v>45737</v>
      </c>
      <c r="N130" s="6" t="s">
        <v>25</v>
      </c>
      <c r="O130" s="8" t="s">
        <v>395</v>
      </c>
      <c r="P130" s="6" t="str">
        <f>HYPERLINK("https://docs.wto.org/imrd/directdoc.asp?DDFDocuments/t/G/TBTN25/RWA1145.DOCX", "https://docs.wto.org/imrd/directdoc.asp?DDFDocuments/t/G/TBTN25/RWA1145.DOCX")</f>
        <v>https://docs.wto.org/imrd/directdoc.asp?DDFDocuments/t/G/TBTN25/RWA1145.DOCX</v>
      </c>
      <c r="Q130" s="6" t="str">
        <f>HYPERLINK("https://docs.wto.org/imrd/directdoc.asp?DDFDocuments/u/G/TBTN25/RWA1145.DOCX", "https://docs.wto.org/imrd/directdoc.asp?DDFDocuments/u/G/TBTN25/RWA1145.DOCX")</f>
        <v>https://docs.wto.org/imrd/directdoc.asp?DDFDocuments/u/G/TBTN25/RWA1145.DOCX</v>
      </c>
      <c r="R130" s="6" t="str">
        <f>HYPERLINK("https://docs.wto.org/imrd/directdoc.asp?DDFDocuments/v/G/TBTN25/RWA1145.DOCX", "https://docs.wto.org/imrd/directdoc.asp?DDFDocuments/v/G/TBTN25/RWA1145.DOCX")</f>
        <v>https://docs.wto.org/imrd/directdoc.asp?DDFDocuments/v/G/TBTN25/RWA1145.DOCX</v>
      </c>
    </row>
    <row r="131" spans="1:18" ht="45" x14ac:dyDescent="0.25">
      <c r="A131" s="8" t="s">
        <v>101</v>
      </c>
      <c r="B131" s="6" t="s">
        <v>45</v>
      </c>
      <c r="C131" s="7">
        <v>45677</v>
      </c>
      <c r="D131" s="9" t="str">
        <f>HYPERLINK("https://eping.wto.org/en/Search?viewData= G/TBT/N/RWA/1154"," G/TBT/N/RWA/1154")</f>
        <v xml:space="preserve"> G/TBT/N/RWA/1154</v>
      </c>
      <c r="E131" s="8" t="s">
        <v>396</v>
      </c>
      <c r="F131" s="8" t="s">
        <v>397</v>
      </c>
      <c r="H131" s="8" t="s">
        <v>24</v>
      </c>
      <c r="I131" s="8" t="s">
        <v>102</v>
      </c>
      <c r="J131" s="8" t="s">
        <v>103</v>
      </c>
      <c r="K131" s="8" t="s">
        <v>24</v>
      </c>
      <c r="L131" s="6"/>
      <c r="M131" s="7">
        <v>45737</v>
      </c>
      <c r="N131" s="6" t="s">
        <v>25</v>
      </c>
      <c r="O131" s="8" t="s">
        <v>398</v>
      </c>
      <c r="P131" s="6" t="str">
        <f>HYPERLINK("https://docs.wto.org/imrd/directdoc.asp?DDFDocuments/t/G/TBTN25/RWA1154.DOCX", "https://docs.wto.org/imrd/directdoc.asp?DDFDocuments/t/G/TBTN25/RWA1154.DOCX")</f>
        <v>https://docs.wto.org/imrd/directdoc.asp?DDFDocuments/t/G/TBTN25/RWA1154.DOCX</v>
      </c>
      <c r="Q131" s="6" t="str">
        <f>HYPERLINK("https://docs.wto.org/imrd/directdoc.asp?DDFDocuments/u/G/TBTN25/RWA1154.DOCX", "https://docs.wto.org/imrd/directdoc.asp?DDFDocuments/u/G/TBTN25/RWA1154.DOCX")</f>
        <v>https://docs.wto.org/imrd/directdoc.asp?DDFDocuments/u/G/TBTN25/RWA1154.DOCX</v>
      </c>
      <c r="R131" s="6" t="str">
        <f>HYPERLINK("https://docs.wto.org/imrd/directdoc.asp?DDFDocuments/v/G/TBTN25/RWA1154.DOCX", "https://docs.wto.org/imrd/directdoc.asp?DDFDocuments/v/G/TBTN25/RWA1154.DOCX")</f>
        <v>https://docs.wto.org/imrd/directdoc.asp?DDFDocuments/v/G/TBTN25/RWA1154.DOCX</v>
      </c>
    </row>
    <row r="132" spans="1:18" ht="45" x14ac:dyDescent="0.25">
      <c r="A132" s="8" t="s">
        <v>401</v>
      </c>
      <c r="B132" s="6" t="s">
        <v>45</v>
      </c>
      <c r="C132" s="7">
        <v>45677</v>
      </c>
      <c r="D132" s="9" t="str">
        <f>HYPERLINK("https://eping.wto.org/en/Search?viewData= G/TBT/N/RWA/1135"," G/TBT/N/RWA/1135")</f>
        <v xml:space="preserve"> G/TBT/N/RWA/1135</v>
      </c>
      <c r="E132" s="8" t="s">
        <v>399</v>
      </c>
      <c r="F132" s="8" t="s">
        <v>400</v>
      </c>
      <c r="H132" s="8" t="s">
        <v>24</v>
      </c>
      <c r="I132" s="8" t="s">
        <v>402</v>
      </c>
      <c r="J132" s="8" t="s">
        <v>103</v>
      </c>
      <c r="K132" s="8" t="s">
        <v>81</v>
      </c>
      <c r="L132" s="6"/>
      <c r="M132" s="7">
        <v>45737</v>
      </c>
      <c r="N132" s="6" t="s">
        <v>25</v>
      </c>
      <c r="O132" s="8" t="s">
        <v>403</v>
      </c>
      <c r="P132" s="6" t="str">
        <f>HYPERLINK("https://docs.wto.org/imrd/directdoc.asp?DDFDocuments/t/G/TBTN25/RWA1135.DOCX", "https://docs.wto.org/imrd/directdoc.asp?DDFDocuments/t/G/TBTN25/RWA1135.DOCX")</f>
        <v>https://docs.wto.org/imrd/directdoc.asp?DDFDocuments/t/G/TBTN25/RWA1135.DOCX</v>
      </c>
      <c r="Q132" s="6" t="str">
        <f>HYPERLINK("https://docs.wto.org/imrd/directdoc.asp?DDFDocuments/u/G/TBTN25/RWA1135.DOCX", "https://docs.wto.org/imrd/directdoc.asp?DDFDocuments/u/G/TBTN25/RWA1135.DOCX")</f>
        <v>https://docs.wto.org/imrd/directdoc.asp?DDFDocuments/u/G/TBTN25/RWA1135.DOCX</v>
      </c>
      <c r="R132" s="6" t="str">
        <f>HYPERLINK("https://docs.wto.org/imrd/directdoc.asp?DDFDocuments/v/G/TBTN25/RWA1135.DOCX", "https://docs.wto.org/imrd/directdoc.asp?DDFDocuments/v/G/TBTN25/RWA1135.DOCX")</f>
        <v>https://docs.wto.org/imrd/directdoc.asp?DDFDocuments/v/G/TBTN25/RWA1135.DOCX</v>
      </c>
    </row>
    <row r="133" spans="1:18" ht="45" x14ac:dyDescent="0.25">
      <c r="A133" s="8" t="s">
        <v>406</v>
      </c>
      <c r="B133" s="6" t="s">
        <v>45</v>
      </c>
      <c r="C133" s="7">
        <v>45677</v>
      </c>
      <c r="D133" s="9" t="str">
        <f>HYPERLINK("https://eping.wto.org/en/Search?viewData= G/TBT/N/RWA/1138"," G/TBT/N/RWA/1138")</f>
        <v xml:space="preserve"> G/TBT/N/RWA/1138</v>
      </c>
      <c r="E133" s="8" t="s">
        <v>404</v>
      </c>
      <c r="F133" s="8" t="s">
        <v>405</v>
      </c>
      <c r="H133" s="8" t="s">
        <v>24</v>
      </c>
      <c r="I133" s="8" t="s">
        <v>407</v>
      </c>
      <c r="J133" s="8" t="s">
        <v>103</v>
      </c>
      <c r="K133" s="8" t="s">
        <v>81</v>
      </c>
      <c r="L133" s="6"/>
      <c r="M133" s="7">
        <v>45737</v>
      </c>
      <c r="N133" s="6" t="s">
        <v>25</v>
      </c>
      <c r="O133" s="8" t="s">
        <v>408</v>
      </c>
      <c r="P133" s="6" t="str">
        <f>HYPERLINK("https://docs.wto.org/imrd/directdoc.asp?DDFDocuments/t/G/TBTN25/RWA1138.DOCX", "https://docs.wto.org/imrd/directdoc.asp?DDFDocuments/t/G/TBTN25/RWA1138.DOCX")</f>
        <v>https://docs.wto.org/imrd/directdoc.asp?DDFDocuments/t/G/TBTN25/RWA1138.DOCX</v>
      </c>
      <c r="Q133" s="6" t="str">
        <f>HYPERLINK("https://docs.wto.org/imrd/directdoc.asp?DDFDocuments/u/G/TBTN25/RWA1138.DOCX", "https://docs.wto.org/imrd/directdoc.asp?DDFDocuments/u/G/TBTN25/RWA1138.DOCX")</f>
        <v>https://docs.wto.org/imrd/directdoc.asp?DDFDocuments/u/G/TBTN25/RWA1138.DOCX</v>
      </c>
      <c r="R133" s="6" t="str">
        <f>HYPERLINK("https://docs.wto.org/imrd/directdoc.asp?DDFDocuments/v/G/TBTN25/RWA1138.DOCX", "https://docs.wto.org/imrd/directdoc.asp?DDFDocuments/v/G/TBTN25/RWA1138.DOCX")</f>
        <v>https://docs.wto.org/imrd/directdoc.asp?DDFDocuments/v/G/TBTN25/RWA1138.DOCX</v>
      </c>
    </row>
    <row r="134" spans="1:18" ht="30" x14ac:dyDescent="0.25">
      <c r="A134" s="8" t="s">
        <v>411</v>
      </c>
      <c r="B134" s="6" t="s">
        <v>258</v>
      </c>
      <c r="C134" s="7">
        <v>45677</v>
      </c>
      <c r="D134" s="9" t="str">
        <f>HYPERLINK("https://eping.wto.org/en/Search?viewData= G/TBT/N/MWI/145"," G/TBT/N/MWI/145")</f>
        <v xml:space="preserve"> G/TBT/N/MWI/145</v>
      </c>
      <c r="E134" s="8" t="s">
        <v>409</v>
      </c>
      <c r="F134" s="8" t="s">
        <v>410</v>
      </c>
      <c r="H134" s="8" t="s">
        <v>412</v>
      </c>
      <c r="I134" s="8" t="s">
        <v>262</v>
      </c>
      <c r="J134" s="8" t="s">
        <v>263</v>
      </c>
      <c r="K134" s="8" t="s">
        <v>24</v>
      </c>
      <c r="L134" s="6"/>
      <c r="M134" s="7">
        <v>45737</v>
      </c>
      <c r="N134" s="6" t="s">
        <v>25</v>
      </c>
      <c r="O134" s="8" t="s">
        <v>413</v>
      </c>
      <c r="P134" s="6" t="str">
        <f>HYPERLINK("https://docs.wto.org/imrd/directdoc.asp?DDFDocuments/t/G/TBTN25/MWI145.DOCX", "https://docs.wto.org/imrd/directdoc.asp?DDFDocuments/t/G/TBTN25/MWI145.DOCX")</f>
        <v>https://docs.wto.org/imrd/directdoc.asp?DDFDocuments/t/G/TBTN25/MWI145.DOCX</v>
      </c>
      <c r="Q134" s="6" t="str">
        <f>HYPERLINK("https://docs.wto.org/imrd/directdoc.asp?DDFDocuments/u/G/TBTN25/MWI145.DOCX", "https://docs.wto.org/imrd/directdoc.asp?DDFDocuments/u/G/TBTN25/MWI145.DOCX")</f>
        <v>https://docs.wto.org/imrd/directdoc.asp?DDFDocuments/u/G/TBTN25/MWI145.DOCX</v>
      </c>
      <c r="R134" s="6" t="str">
        <f>HYPERLINK("https://docs.wto.org/imrd/directdoc.asp?DDFDocuments/v/G/TBTN25/MWI145.DOCX", "https://docs.wto.org/imrd/directdoc.asp?DDFDocuments/v/G/TBTN25/MWI145.DOCX")</f>
        <v>https://docs.wto.org/imrd/directdoc.asp?DDFDocuments/v/G/TBTN25/MWI145.DOCX</v>
      </c>
    </row>
    <row r="135" spans="1:18" ht="30" x14ac:dyDescent="0.25">
      <c r="A135" s="8" t="s">
        <v>261</v>
      </c>
      <c r="B135" s="6" t="s">
        <v>258</v>
      </c>
      <c r="C135" s="7">
        <v>45677</v>
      </c>
      <c r="D135" s="9" t="str">
        <f>HYPERLINK("https://eping.wto.org/en/Search?viewData= G/TBT/N/MWI/154"," G/TBT/N/MWI/154")</f>
        <v xml:space="preserve"> G/TBT/N/MWI/154</v>
      </c>
      <c r="E135" s="8" t="s">
        <v>414</v>
      </c>
      <c r="F135" s="8" t="s">
        <v>415</v>
      </c>
      <c r="H135" s="8" t="s">
        <v>50</v>
      </c>
      <c r="I135" s="8" t="s">
        <v>262</v>
      </c>
      <c r="J135" s="8" t="s">
        <v>263</v>
      </c>
      <c r="K135" s="8" t="s">
        <v>24</v>
      </c>
      <c r="L135" s="6"/>
      <c r="M135" s="7">
        <v>45737</v>
      </c>
      <c r="N135" s="6" t="s">
        <v>25</v>
      </c>
      <c r="O135" s="8" t="s">
        <v>416</v>
      </c>
      <c r="P135" s="6" t="str">
        <f>HYPERLINK("https://docs.wto.org/imrd/directdoc.asp?DDFDocuments/t/G/TBTN25/MWI154.DOCX", "https://docs.wto.org/imrd/directdoc.asp?DDFDocuments/t/G/TBTN25/MWI154.DOCX")</f>
        <v>https://docs.wto.org/imrd/directdoc.asp?DDFDocuments/t/G/TBTN25/MWI154.DOCX</v>
      </c>
      <c r="Q135" s="6" t="str">
        <f>HYPERLINK("https://docs.wto.org/imrd/directdoc.asp?DDFDocuments/u/G/TBTN25/MWI154.DOCX", "https://docs.wto.org/imrd/directdoc.asp?DDFDocuments/u/G/TBTN25/MWI154.DOCX")</f>
        <v>https://docs.wto.org/imrd/directdoc.asp?DDFDocuments/u/G/TBTN25/MWI154.DOCX</v>
      </c>
      <c r="R135" s="6" t="str">
        <f>HYPERLINK("https://docs.wto.org/imrd/directdoc.asp?DDFDocuments/v/G/TBTN25/MWI154.DOCX", "https://docs.wto.org/imrd/directdoc.asp?DDFDocuments/v/G/TBTN25/MWI154.DOCX")</f>
        <v>https://docs.wto.org/imrd/directdoc.asp?DDFDocuments/v/G/TBTN25/MWI154.DOCX</v>
      </c>
    </row>
    <row r="136" spans="1:18" ht="120" x14ac:dyDescent="0.25">
      <c r="A136" s="8" t="s">
        <v>279</v>
      </c>
      <c r="B136" s="6" t="s">
        <v>27</v>
      </c>
      <c r="C136" s="7">
        <v>45677</v>
      </c>
      <c r="D136" s="9" t="str">
        <f>HYPERLINK("https://eping.wto.org/en/Search?viewData= G/TBT/N/BDI/565, G/TBT/N/KEN/1757, G/TBT/N/RWA/1132, G/TBT/N/TZA/1273, G/TBT/N/UGA/2106"," G/TBT/N/BDI/565, G/TBT/N/KEN/1757, G/TBT/N/RWA/1132, G/TBT/N/TZA/1273, G/TBT/N/UGA/2106")</f>
        <v xml:space="preserve"> G/TBT/N/BDI/565, G/TBT/N/KEN/1757, G/TBT/N/RWA/1132, G/TBT/N/TZA/1273, G/TBT/N/UGA/2106</v>
      </c>
      <c r="E136" s="8" t="s">
        <v>344</v>
      </c>
      <c r="F136" s="8" t="s">
        <v>345</v>
      </c>
      <c r="H136" s="8" t="s">
        <v>24</v>
      </c>
      <c r="I136" s="8" t="s">
        <v>201</v>
      </c>
      <c r="J136" s="8" t="s">
        <v>62</v>
      </c>
      <c r="K136" s="8" t="s">
        <v>153</v>
      </c>
      <c r="L136" s="6"/>
      <c r="M136" s="7">
        <v>45737</v>
      </c>
      <c r="N136" s="6" t="s">
        <v>25</v>
      </c>
      <c r="O136" s="8" t="s">
        <v>346</v>
      </c>
      <c r="P136" s="6" t="str">
        <f>HYPERLINK("https://docs.wto.org/imrd/directdoc.asp?DDFDocuments/t/G/TBTN25/BDI565.DOCX", "https://docs.wto.org/imrd/directdoc.asp?DDFDocuments/t/G/TBTN25/BDI565.DOCX")</f>
        <v>https://docs.wto.org/imrd/directdoc.asp?DDFDocuments/t/G/TBTN25/BDI565.DOCX</v>
      </c>
      <c r="Q136" s="6" t="str">
        <f>HYPERLINK("https://docs.wto.org/imrd/directdoc.asp?DDFDocuments/u/G/TBTN25/BDI565.DOCX", "https://docs.wto.org/imrd/directdoc.asp?DDFDocuments/u/G/TBTN25/BDI565.DOCX")</f>
        <v>https://docs.wto.org/imrd/directdoc.asp?DDFDocuments/u/G/TBTN25/BDI565.DOCX</v>
      </c>
      <c r="R136" s="6" t="str">
        <f>HYPERLINK("https://docs.wto.org/imrd/directdoc.asp?DDFDocuments/v/G/TBTN25/BDI565.DOCX", "https://docs.wto.org/imrd/directdoc.asp?DDFDocuments/v/G/TBTN25/BDI565.DOCX")</f>
        <v>https://docs.wto.org/imrd/directdoc.asp?DDFDocuments/v/G/TBTN25/BDI565.DOCX</v>
      </c>
    </row>
    <row r="137" spans="1:18" ht="45" x14ac:dyDescent="0.25">
      <c r="A137" s="8" t="s">
        <v>279</v>
      </c>
      <c r="B137" s="6" t="s">
        <v>46</v>
      </c>
      <c r="C137" s="7">
        <v>45677</v>
      </c>
      <c r="D137" s="9" t="str">
        <f>HYPERLINK("https://eping.wto.org/en/Search?viewData= G/TBT/N/BDI/566, G/TBT/N/KEN/1758, G/TBT/N/RWA/1133, G/TBT/N/TZA/1274, G/TBT/N/UGA/2107"," G/TBT/N/BDI/566, G/TBT/N/KEN/1758, G/TBT/N/RWA/1133, G/TBT/N/TZA/1274, G/TBT/N/UGA/2107")</f>
        <v xml:space="preserve"> G/TBT/N/BDI/566, G/TBT/N/KEN/1758, G/TBT/N/RWA/1133, G/TBT/N/TZA/1274, G/TBT/N/UGA/2107</v>
      </c>
      <c r="E137" s="8" t="s">
        <v>292</v>
      </c>
      <c r="F137" s="8" t="s">
        <v>293</v>
      </c>
      <c r="H137" s="8" t="s">
        <v>24</v>
      </c>
      <c r="I137" s="8" t="s">
        <v>201</v>
      </c>
      <c r="J137" s="8" t="s">
        <v>62</v>
      </c>
      <c r="K137" s="8" t="s">
        <v>153</v>
      </c>
      <c r="L137" s="6"/>
      <c r="M137" s="7">
        <v>45737</v>
      </c>
      <c r="N137" s="6" t="s">
        <v>25</v>
      </c>
      <c r="O137" s="8" t="s">
        <v>294</v>
      </c>
      <c r="P137" s="6" t="str">
        <f>HYPERLINK("https://docs.wto.org/imrd/directdoc.asp?DDFDocuments/t/G/TBTN25/BDI566.DOCX", "https://docs.wto.org/imrd/directdoc.asp?DDFDocuments/t/G/TBTN25/BDI566.DOCX")</f>
        <v>https://docs.wto.org/imrd/directdoc.asp?DDFDocuments/t/G/TBTN25/BDI566.DOCX</v>
      </c>
      <c r="Q137" s="6" t="str">
        <f>HYPERLINK("https://docs.wto.org/imrd/directdoc.asp?DDFDocuments/u/G/TBTN25/BDI566.DOCX", "https://docs.wto.org/imrd/directdoc.asp?DDFDocuments/u/G/TBTN25/BDI566.DOCX")</f>
        <v>https://docs.wto.org/imrd/directdoc.asp?DDFDocuments/u/G/TBTN25/BDI566.DOCX</v>
      </c>
      <c r="R137" s="6" t="str">
        <f>HYPERLINK("https://docs.wto.org/imrd/directdoc.asp?DDFDocuments/v/G/TBTN25/BDI566.DOCX", "https://docs.wto.org/imrd/directdoc.asp?DDFDocuments/v/G/TBTN25/BDI566.DOCX")</f>
        <v>https://docs.wto.org/imrd/directdoc.asp?DDFDocuments/v/G/TBTN25/BDI566.DOCX</v>
      </c>
    </row>
    <row r="138" spans="1:18" ht="30" x14ac:dyDescent="0.25">
      <c r="A138" s="8" t="s">
        <v>419</v>
      </c>
      <c r="B138" s="6" t="s">
        <v>258</v>
      </c>
      <c r="C138" s="7">
        <v>45677</v>
      </c>
      <c r="D138" s="9" t="str">
        <f>HYPERLINK("https://eping.wto.org/en/Search?viewData= G/TBT/N/MWI/144"," G/TBT/N/MWI/144")</f>
        <v xml:space="preserve"> G/TBT/N/MWI/144</v>
      </c>
      <c r="E138" s="8" t="s">
        <v>417</v>
      </c>
      <c r="F138" s="8" t="s">
        <v>418</v>
      </c>
      <c r="H138" s="8" t="s">
        <v>420</v>
      </c>
      <c r="I138" s="8" t="s">
        <v>262</v>
      </c>
      <c r="J138" s="8" t="s">
        <v>263</v>
      </c>
      <c r="K138" s="8" t="s">
        <v>24</v>
      </c>
      <c r="L138" s="6"/>
      <c r="M138" s="7">
        <v>45737</v>
      </c>
      <c r="N138" s="6" t="s">
        <v>25</v>
      </c>
      <c r="O138" s="8" t="s">
        <v>421</v>
      </c>
      <c r="P138" s="6" t="str">
        <f>HYPERLINK("https://docs.wto.org/imrd/directdoc.asp?DDFDocuments/t/G/TBTN25/MWI144.DOCX", "https://docs.wto.org/imrd/directdoc.asp?DDFDocuments/t/G/TBTN25/MWI144.DOCX")</f>
        <v>https://docs.wto.org/imrd/directdoc.asp?DDFDocuments/t/G/TBTN25/MWI144.DOCX</v>
      </c>
      <c r="Q138" s="6" t="str">
        <f>HYPERLINK("https://docs.wto.org/imrd/directdoc.asp?DDFDocuments/u/G/TBTN25/MWI144.DOCX", "https://docs.wto.org/imrd/directdoc.asp?DDFDocuments/u/G/TBTN25/MWI144.DOCX")</f>
        <v>https://docs.wto.org/imrd/directdoc.asp?DDFDocuments/u/G/TBTN25/MWI144.DOCX</v>
      </c>
      <c r="R138" s="6" t="str">
        <f>HYPERLINK("https://docs.wto.org/imrd/directdoc.asp?DDFDocuments/v/G/TBTN25/MWI144.DOCX", "https://docs.wto.org/imrd/directdoc.asp?DDFDocuments/v/G/TBTN25/MWI144.DOCX")</f>
        <v>https://docs.wto.org/imrd/directdoc.asp?DDFDocuments/v/G/TBTN25/MWI144.DOCX</v>
      </c>
    </row>
    <row r="139" spans="1:18" ht="45" x14ac:dyDescent="0.25">
      <c r="A139" s="8" t="s">
        <v>261</v>
      </c>
      <c r="B139" s="6" t="s">
        <v>258</v>
      </c>
      <c r="C139" s="7">
        <v>45677</v>
      </c>
      <c r="D139" s="9" t="str">
        <f>HYPERLINK("https://eping.wto.org/en/Search?viewData= G/TBT/N/MWI/139"," G/TBT/N/MWI/139")</f>
        <v xml:space="preserve"> G/TBT/N/MWI/139</v>
      </c>
      <c r="E139" s="8" t="s">
        <v>422</v>
      </c>
      <c r="F139" s="8" t="s">
        <v>423</v>
      </c>
      <c r="H139" s="8" t="s">
        <v>50</v>
      </c>
      <c r="I139" s="8" t="s">
        <v>262</v>
      </c>
      <c r="J139" s="8" t="s">
        <v>263</v>
      </c>
      <c r="K139" s="8" t="s">
        <v>24</v>
      </c>
      <c r="L139" s="6"/>
      <c r="M139" s="7">
        <v>45737</v>
      </c>
      <c r="N139" s="6" t="s">
        <v>25</v>
      </c>
      <c r="O139" s="8" t="s">
        <v>424</v>
      </c>
      <c r="P139" s="6" t="str">
        <f>HYPERLINK("https://docs.wto.org/imrd/directdoc.asp?DDFDocuments/t/G/TBTN25/MWI139.DOCX", "https://docs.wto.org/imrd/directdoc.asp?DDFDocuments/t/G/TBTN25/MWI139.DOCX")</f>
        <v>https://docs.wto.org/imrd/directdoc.asp?DDFDocuments/t/G/TBTN25/MWI139.DOCX</v>
      </c>
      <c r="Q139" s="6" t="str">
        <f>HYPERLINK("https://docs.wto.org/imrd/directdoc.asp?DDFDocuments/u/G/TBTN25/MWI139.DOCX", "https://docs.wto.org/imrd/directdoc.asp?DDFDocuments/u/G/TBTN25/MWI139.DOCX")</f>
        <v>https://docs.wto.org/imrd/directdoc.asp?DDFDocuments/u/G/TBTN25/MWI139.DOCX</v>
      </c>
      <c r="R139" s="6" t="str">
        <f>HYPERLINK("https://docs.wto.org/imrd/directdoc.asp?DDFDocuments/v/G/TBTN25/MWI139.DOCX", "https://docs.wto.org/imrd/directdoc.asp?DDFDocuments/v/G/TBTN25/MWI139.DOCX")</f>
        <v>https://docs.wto.org/imrd/directdoc.asp?DDFDocuments/v/G/TBTN25/MWI139.DOCX</v>
      </c>
    </row>
    <row r="140" spans="1:18" ht="165" x14ac:dyDescent="0.25">
      <c r="A140" s="8" t="s">
        <v>379</v>
      </c>
      <c r="B140" s="6" t="s">
        <v>45</v>
      </c>
      <c r="C140" s="7">
        <v>45677</v>
      </c>
      <c r="D140" s="9" t="str">
        <f>HYPERLINK("https://eping.wto.org/en/Search?viewData= G/TBT/N/BDI/564, G/TBT/N/KEN/1756, G/TBT/N/RWA/1131, G/TBT/N/TZA/1272, G/TBT/N/UGA/2105"," G/TBT/N/BDI/564, G/TBT/N/KEN/1756, G/TBT/N/RWA/1131, G/TBT/N/TZA/1272, G/TBT/N/UGA/2105")</f>
        <v xml:space="preserve"> G/TBT/N/BDI/564, G/TBT/N/KEN/1756, G/TBT/N/RWA/1131, G/TBT/N/TZA/1272, G/TBT/N/UGA/2105</v>
      </c>
      <c r="E140" s="8" t="s">
        <v>377</v>
      </c>
      <c r="F140" s="8" t="s">
        <v>378</v>
      </c>
      <c r="H140" s="8" t="s">
        <v>24</v>
      </c>
      <c r="I140" s="8" t="s">
        <v>380</v>
      </c>
      <c r="J140" s="8" t="s">
        <v>381</v>
      </c>
      <c r="K140" s="8" t="s">
        <v>81</v>
      </c>
      <c r="L140" s="6"/>
      <c r="M140" s="7">
        <v>45737</v>
      </c>
      <c r="N140" s="6" t="s">
        <v>25</v>
      </c>
      <c r="O140" s="8" t="s">
        <v>382</v>
      </c>
      <c r="P140" s="6" t="str">
        <f>HYPERLINK("https://docs.wto.org/imrd/directdoc.asp?DDFDocuments/t/G/TBTN25/BDI564.DOCX", "https://docs.wto.org/imrd/directdoc.asp?DDFDocuments/t/G/TBTN25/BDI564.DOCX")</f>
        <v>https://docs.wto.org/imrd/directdoc.asp?DDFDocuments/t/G/TBTN25/BDI564.DOCX</v>
      </c>
      <c r="Q140" s="6" t="str">
        <f>HYPERLINK("https://docs.wto.org/imrd/directdoc.asp?DDFDocuments/u/G/TBTN25/BDI564.DOCX", "https://docs.wto.org/imrd/directdoc.asp?DDFDocuments/u/G/TBTN25/BDI564.DOCX")</f>
        <v>https://docs.wto.org/imrd/directdoc.asp?DDFDocuments/u/G/TBTN25/BDI564.DOCX</v>
      </c>
      <c r="R140" s="6" t="str">
        <f>HYPERLINK("https://docs.wto.org/imrd/directdoc.asp?DDFDocuments/v/G/TBTN25/BDI564.DOCX", "https://docs.wto.org/imrd/directdoc.asp?DDFDocuments/v/G/TBTN25/BDI564.DOCX")</f>
        <v>https://docs.wto.org/imrd/directdoc.asp?DDFDocuments/v/G/TBTN25/BDI564.DOCX</v>
      </c>
    </row>
    <row r="141" spans="1:18" ht="30" x14ac:dyDescent="0.25">
      <c r="A141" s="8" t="s">
        <v>261</v>
      </c>
      <c r="B141" s="6" t="s">
        <v>258</v>
      </c>
      <c r="C141" s="7">
        <v>45677</v>
      </c>
      <c r="D141" s="9" t="str">
        <f>HYPERLINK("https://eping.wto.org/en/Search?viewData= G/TBT/N/MWI/142"," G/TBT/N/MWI/142")</f>
        <v xml:space="preserve"> G/TBT/N/MWI/142</v>
      </c>
      <c r="E141" s="8" t="s">
        <v>425</v>
      </c>
      <c r="F141" s="8" t="s">
        <v>426</v>
      </c>
      <c r="H141" s="8" t="s">
        <v>50</v>
      </c>
      <c r="I141" s="8" t="s">
        <v>262</v>
      </c>
      <c r="J141" s="8" t="s">
        <v>263</v>
      </c>
      <c r="K141" s="8" t="s">
        <v>24</v>
      </c>
      <c r="L141" s="6"/>
      <c r="M141" s="7">
        <v>45737</v>
      </c>
      <c r="N141" s="6" t="s">
        <v>25</v>
      </c>
      <c r="O141" s="8" t="s">
        <v>427</v>
      </c>
      <c r="P141" s="6" t="str">
        <f>HYPERLINK("https://docs.wto.org/imrd/directdoc.asp?DDFDocuments/t/G/TBTN25/MWI142.DOCX", "https://docs.wto.org/imrd/directdoc.asp?DDFDocuments/t/G/TBTN25/MWI142.DOCX")</f>
        <v>https://docs.wto.org/imrd/directdoc.asp?DDFDocuments/t/G/TBTN25/MWI142.DOCX</v>
      </c>
      <c r="Q141" s="6" t="str">
        <f>HYPERLINK("https://docs.wto.org/imrd/directdoc.asp?DDFDocuments/u/G/TBTN25/MWI142.DOCX", "https://docs.wto.org/imrd/directdoc.asp?DDFDocuments/u/G/TBTN25/MWI142.DOCX")</f>
        <v>https://docs.wto.org/imrd/directdoc.asp?DDFDocuments/u/G/TBTN25/MWI142.DOCX</v>
      </c>
      <c r="R141" s="6" t="str">
        <f>HYPERLINK("https://docs.wto.org/imrd/directdoc.asp?DDFDocuments/v/G/TBTN25/MWI142.DOCX", "https://docs.wto.org/imrd/directdoc.asp?DDFDocuments/v/G/TBTN25/MWI142.DOCX")</f>
        <v>https://docs.wto.org/imrd/directdoc.asp?DDFDocuments/v/G/TBTN25/MWI142.DOCX</v>
      </c>
    </row>
    <row r="142" spans="1:18" ht="45" x14ac:dyDescent="0.25">
      <c r="A142" s="8" t="s">
        <v>315</v>
      </c>
      <c r="B142" s="6" t="s">
        <v>45</v>
      </c>
      <c r="C142" s="7">
        <v>45677</v>
      </c>
      <c r="D142" s="9" t="str">
        <f>HYPERLINK("https://eping.wto.org/en/Search?viewData= G/TBT/N/RWA/1146"," G/TBT/N/RWA/1146")</f>
        <v xml:space="preserve"> G/TBT/N/RWA/1146</v>
      </c>
      <c r="E142" s="8" t="s">
        <v>428</v>
      </c>
      <c r="F142" s="8" t="s">
        <v>429</v>
      </c>
      <c r="H142" s="8" t="s">
        <v>24</v>
      </c>
      <c r="I142" s="8" t="s">
        <v>316</v>
      </c>
      <c r="J142" s="8" t="s">
        <v>103</v>
      </c>
      <c r="K142" s="8" t="s">
        <v>81</v>
      </c>
      <c r="L142" s="6"/>
      <c r="M142" s="7">
        <v>45737</v>
      </c>
      <c r="N142" s="6" t="s">
        <v>25</v>
      </c>
      <c r="O142" s="8" t="s">
        <v>430</v>
      </c>
      <c r="P142" s="6" t="str">
        <f>HYPERLINK("https://docs.wto.org/imrd/directdoc.asp?DDFDocuments/t/G/TBTN25/RWA1146.DOCX", "https://docs.wto.org/imrd/directdoc.asp?DDFDocuments/t/G/TBTN25/RWA1146.DOCX")</f>
        <v>https://docs.wto.org/imrd/directdoc.asp?DDFDocuments/t/G/TBTN25/RWA1146.DOCX</v>
      </c>
      <c r="Q142" s="6" t="str">
        <f>HYPERLINK("https://docs.wto.org/imrd/directdoc.asp?DDFDocuments/u/G/TBTN25/RWA1146.DOCX", "https://docs.wto.org/imrd/directdoc.asp?DDFDocuments/u/G/TBTN25/RWA1146.DOCX")</f>
        <v>https://docs.wto.org/imrd/directdoc.asp?DDFDocuments/u/G/TBTN25/RWA1146.DOCX</v>
      </c>
      <c r="R142" s="6" t="str">
        <f>HYPERLINK("https://docs.wto.org/imrd/directdoc.asp?DDFDocuments/v/G/TBTN25/RWA1146.DOCX", "https://docs.wto.org/imrd/directdoc.asp?DDFDocuments/v/G/TBTN25/RWA1146.DOCX")</f>
        <v>https://docs.wto.org/imrd/directdoc.asp?DDFDocuments/v/G/TBTN25/RWA1146.DOCX</v>
      </c>
    </row>
    <row r="143" spans="1:18" ht="180" x14ac:dyDescent="0.25">
      <c r="A143" s="8" t="s">
        <v>434</v>
      </c>
      <c r="B143" s="6" t="s">
        <v>431</v>
      </c>
      <c r="C143" s="7">
        <v>45677</v>
      </c>
      <c r="D143" s="9" t="str">
        <f>HYPERLINK("https://eping.wto.org/en/Search?viewData= G/TBT/N/UKR/331"," G/TBT/N/UKR/331")</f>
        <v xml:space="preserve"> G/TBT/N/UKR/331</v>
      </c>
      <c r="E143" s="8" t="s">
        <v>432</v>
      </c>
      <c r="F143" s="8" t="s">
        <v>433</v>
      </c>
      <c r="H143" s="8" t="s">
        <v>24</v>
      </c>
      <c r="I143" s="8" t="s">
        <v>435</v>
      </c>
      <c r="J143" s="8" t="s">
        <v>436</v>
      </c>
      <c r="K143" s="8" t="s">
        <v>81</v>
      </c>
      <c r="L143" s="6"/>
      <c r="M143" s="7">
        <v>45737</v>
      </c>
      <c r="N143" s="6" t="s">
        <v>25</v>
      </c>
      <c r="O143" s="8" t="s">
        <v>437</v>
      </c>
      <c r="P143" s="6" t="str">
        <f>HYPERLINK("https://docs.wto.org/imrd/directdoc.asp?DDFDocuments/t/G/TBTN25/UKR331.DOCX", "https://docs.wto.org/imrd/directdoc.asp?DDFDocuments/t/G/TBTN25/UKR331.DOCX")</f>
        <v>https://docs.wto.org/imrd/directdoc.asp?DDFDocuments/t/G/TBTN25/UKR331.DOCX</v>
      </c>
      <c r="Q143" s="6" t="str">
        <f>HYPERLINK("https://docs.wto.org/imrd/directdoc.asp?DDFDocuments/u/G/TBTN25/UKR331.DOCX", "https://docs.wto.org/imrd/directdoc.asp?DDFDocuments/u/G/TBTN25/UKR331.DOCX")</f>
        <v>https://docs.wto.org/imrd/directdoc.asp?DDFDocuments/u/G/TBTN25/UKR331.DOCX</v>
      </c>
      <c r="R143" s="6" t="str">
        <f>HYPERLINK("https://docs.wto.org/imrd/directdoc.asp?DDFDocuments/v/G/TBTN25/UKR331.DOCX", "https://docs.wto.org/imrd/directdoc.asp?DDFDocuments/v/G/TBTN25/UKR331.DOCX")</f>
        <v>https://docs.wto.org/imrd/directdoc.asp?DDFDocuments/v/G/TBTN25/UKR331.DOCX</v>
      </c>
    </row>
    <row r="144" spans="1:18" ht="30" x14ac:dyDescent="0.25">
      <c r="A144" s="8" t="s">
        <v>279</v>
      </c>
      <c r="B144" s="6" t="s">
        <v>45</v>
      </c>
      <c r="C144" s="7">
        <v>45677</v>
      </c>
      <c r="D144" s="9" t="str">
        <f>HYPERLINK("https://eping.wto.org/en/Search?viewData= G/TBT/N/BDI/563, G/TBT/N/KEN/1755, G/TBT/N/RWA/1130, G/TBT/N/TZA/1271, G/TBT/N/UGA/2104"," G/TBT/N/BDI/563, G/TBT/N/KEN/1755, G/TBT/N/RWA/1130, G/TBT/N/TZA/1271, G/TBT/N/UGA/2104")</f>
        <v xml:space="preserve"> G/TBT/N/BDI/563, G/TBT/N/KEN/1755, G/TBT/N/RWA/1130, G/TBT/N/TZA/1271, G/TBT/N/UGA/2104</v>
      </c>
      <c r="E144" s="8" t="s">
        <v>303</v>
      </c>
      <c r="F144" s="8" t="s">
        <v>304</v>
      </c>
      <c r="H144" s="8" t="s">
        <v>305</v>
      </c>
      <c r="I144" s="8" t="s">
        <v>201</v>
      </c>
      <c r="J144" s="8" t="s">
        <v>62</v>
      </c>
      <c r="K144" s="8" t="s">
        <v>306</v>
      </c>
      <c r="L144" s="6"/>
      <c r="M144" s="7">
        <v>45737</v>
      </c>
      <c r="N144" s="6" t="s">
        <v>25</v>
      </c>
      <c r="O144" s="8" t="s">
        <v>307</v>
      </c>
      <c r="P144" s="6" t="str">
        <f>HYPERLINK("https://docs.wto.org/imrd/directdoc.asp?DDFDocuments/t/G/TBTN25/BDI563.DOCX", "https://docs.wto.org/imrd/directdoc.asp?DDFDocuments/t/G/TBTN25/BDI563.DOCX")</f>
        <v>https://docs.wto.org/imrd/directdoc.asp?DDFDocuments/t/G/TBTN25/BDI563.DOCX</v>
      </c>
      <c r="Q144" s="6" t="str">
        <f>HYPERLINK("https://docs.wto.org/imrd/directdoc.asp?DDFDocuments/u/G/TBTN25/BDI563.DOCX", "https://docs.wto.org/imrd/directdoc.asp?DDFDocuments/u/G/TBTN25/BDI563.DOCX")</f>
        <v>https://docs.wto.org/imrd/directdoc.asp?DDFDocuments/u/G/TBTN25/BDI563.DOCX</v>
      </c>
      <c r="R144" s="6" t="str">
        <f>HYPERLINK("https://docs.wto.org/imrd/directdoc.asp?DDFDocuments/v/G/TBTN25/BDI563.DOCX", "https://docs.wto.org/imrd/directdoc.asp?DDFDocuments/v/G/TBTN25/BDI563.DOCX")</f>
        <v>https://docs.wto.org/imrd/directdoc.asp?DDFDocuments/v/G/TBTN25/BDI563.DOCX</v>
      </c>
    </row>
    <row r="145" spans="1:18" ht="90" x14ac:dyDescent="0.25">
      <c r="A145" s="8" t="s">
        <v>279</v>
      </c>
      <c r="B145" s="6" t="s">
        <v>45</v>
      </c>
      <c r="C145" s="7">
        <v>45677</v>
      </c>
      <c r="D145" s="9" t="str">
        <f>HYPERLINK("https://eping.wto.org/en/Search?viewData= G/TBT/N/BDI/567, G/TBT/N/KEN/1759, G/TBT/N/RWA/1134, G/TBT/N/TZA/1275, G/TBT/N/UGA/2108"," G/TBT/N/BDI/567, G/TBT/N/KEN/1759, G/TBT/N/RWA/1134, G/TBT/N/TZA/1275, G/TBT/N/UGA/2108")</f>
        <v xml:space="preserve"> G/TBT/N/BDI/567, G/TBT/N/KEN/1759, G/TBT/N/RWA/1134, G/TBT/N/TZA/1275, G/TBT/N/UGA/2108</v>
      </c>
      <c r="E145" s="8" t="s">
        <v>277</v>
      </c>
      <c r="F145" s="8" t="s">
        <v>278</v>
      </c>
      <c r="H145" s="8" t="s">
        <v>24</v>
      </c>
      <c r="I145" s="8" t="s">
        <v>201</v>
      </c>
      <c r="J145" s="8" t="s">
        <v>62</v>
      </c>
      <c r="K145" s="8" t="s">
        <v>153</v>
      </c>
      <c r="L145" s="6"/>
      <c r="M145" s="7">
        <v>45737</v>
      </c>
      <c r="N145" s="6" t="s">
        <v>25</v>
      </c>
      <c r="O145" s="8" t="s">
        <v>280</v>
      </c>
      <c r="P145" s="6" t="str">
        <f>HYPERLINK("https://docs.wto.org/imrd/directdoc.asp?DDFDocuments/t/G/TBTN25/BDI567.DOCX", "https://docs.wto.org/imrd/directdoc.asp?DDFDocuments/t/G/TBTN25/BDI567.DOCX")</f>
        <v>https://docs.wto.org/imrd/directdoc.asp?DDFDocuments/t/G/TBTN25/BDI567.DOCX</v>
      </c>
      <c r="Q145" s="6"/>
      <c r="R145" s="6" t="str">
        <f>HYPERLINK("https://docs.wto.org/imrd/directdoc.asp?DDFDocuments/v/G/TBTN25/BDI567.DOCX", "https://docs.wto.org/imrd/directdoc.asp?DDFDocuments/v/G/TBTN25/BDI567.DOCX")</f>
        <v>https://docs.wto.org/imrd/directdoc.asp?DDFDocuments/v/G/TBTN25/BDI567.DOCX</v>
      </c>
    </row>
    <row r="146" spans="1:18" ht="45" x14ac:dyDescent="0.25">
      <c r="A146" s="8" t="s">
        <v>310</v>
      </c>
      <c r="B146" s="6" t="s">
        <v>258</v>
      </c>
      <c r="C146" s="7">
        <v>45677</v>
      </c>
      <c r="D146" s="9" t="str">
        <f>HYPERLINK("https://eping.wto.org/en/Search?viewData= G/TBT/N/MWI/143"," G/TBT/N/MWI/143")</f>
        <v xml:space="preserve"> G/TBT/N/MWI/143</v>
      </c>
      <c r="E146" s="8" t="s">
        <v>438</v>
      </c>
      <c r="F146" s="8" t="s">
        <v>439</v>
      </c>
      <c r="H146" s="8" t="s">
        <v>311</v>
      </c>
      <c r="I146" s="8" t="s">
        <v>262</v>
      </c>
      <c r="J146" s="8" t="s">
        <v>263</v>
      </c>
      <c r="K146" s="8" t="s">
        <v>24</v>
      </c>
      <c r="L146" s="6"/>
      <c r="M146" s="7">
        <v>45737</v>
      </c>
      <c r="N146" s="6" t="s">
        <v>25</v>
      </c>
      <c r="O146" s="8" t="s">
        <v>440</v>
      </c>
      <c r="P146" s="6" t="str">
        <f>HYPERLINK("https://docs.wto.org/imrd/directdoc.asp?DDFDocuments/t/G/TBTN25/MWI143.DOCX", "https://docs.wto.org/imrd/directdoc.asp?DDFDocuments/t/G/TBTN25/MWI143.DOCX")</f>
        <v>https://docs.wto.org/imrd/directdoc.asp?DDFDocuments/t/G/TBTN25/MWI143.DOCX</v>
      </c>
      <c r="Q146" s="6" t="str">
        <f>HYPERLINK("https://docs.wto.org/imrd/directdoc.asp?DDFDocuments/u/G/TBTN25/MWI143.DOCX", "https://docs.wto.org/imrd/directdoc.asp?DDFDocuments/u/G/TBTN25/MWI143.DOCX")</f>
        <v>https://docs.wto.org/imrd/directdoc.asp?DDFDocuments/u/G/TBTN25/MWI143.DOCX</v>
      </c>
      <c r="R146" s="6" t="str">
        <f>HYPERLINK("https://docs.wto.org/imrd/directdoc.asp?DDFDocuments/v/G/TBTN25/MWI143.DOCX", "https://docs.wto.org/imrd/directdoc.asp?DDFDocuments/v/G/TBTN25/MWI143.DOCX")</f>
        <v>https://docs.wto.org/imrd/directdoc.asp?DDFDocuments/v/G/TBTN25/MWI143.DOCX</v>
      </c>
    </row>
    <row r="147" spans="1:18" ht="45" x14ac:dyDescent="0.25">
      <c r="A147" s="8" t="s">
        <v>443</v>
      </c>
      <c r="B147" s="6" t="s">
        <v>45</v>
      </c>
      <c r="C147" s="7">
        <v>45677</v>
      </c>
      <c r="D147" s="9" t="str">
        <f>HYPERLINK("https://eping.wto.org/en/Search?viewData= G/TBT/N/RWA/1137"," G/TBT/N/RWA/1137")</f>
        <v xml:space="preserve"> G/TBT/N/RWA/1137</v>
      </c>
      <c r="E147" s="8" t="s">
        <v>441</v>
      </c>
      <c r="F147" s="8" t="s">
        <v>442</v>
      </c>
      <c r="H147" s="8" t="s">
        <v>24</v>
      </c>
      <c r="I147" s="8" t="s">
        <v>444</v>
      </c>
      <c r="J147" s="8" t="s">
        <v>103</v>
      </c>
      <c r="K147" s="8" t="s">
        <v>24</v>
      </c>
      <c r="L147" s="6"/>
      <c r="M147" s="7">
        <v>45737</v>
      </c>
      <c r="N147" s="6" t="s">
        <v>25</v>
      </c>
      <c r="O147" s="8" t="s">
        <v>445</v>
      </c>
      <c r="P147" s="6" t="str">
        <f>HYPERLINK("https://docs.wto.org/imrd/directdoc.asp?DDFDocuments/t/G/TBTN25/RWA1137.DOCX", "https://docs.wto.org/imrd/directdoc.asp?DDFDocuments/t/G/TBTN25/RWA1137.DOCX")</f>
        <v>https://docs.wto.org/imrd/directdoc.asp?DDFDocuments/t/G/TBTN25/RWA1137.DOCX</v>
      </c>
      <c r="Q147" s="6" t="str">
        <f>HYPERLINK("https://docs.wto.org/imrd/directdoc.asp?DDFDocuments/u/G/TBTN25/RWA1137.DOCX", "https://docs.wto.org/imrd/directdoc.asp?DDFDocuments/u/G/TBTN25/RWA1137.DOCX")</f>
        <v>https://docs.wto.org/imrd/directdoc.asp?DDFDocuments/u/G/TBTN25/RWA1137.DOCX</v>
      </c>
      <c r="R147" s="6" t="str">
        <f>HYPERLINK("https://docs.wto.org/imrd/directdoc.asp?DDFDocuments/v/G/TBTN25/RWA1137.DOCX", "https://docs.wto.org/imrd/directdoc.asp?DDFDocuments/v/G/TBTN25/RWA1137.DOCX")</f>
        <v>https://docs.wto.org/imrd/directdoc.asp?DDFDocuments/v/G/TBTN25/RWA1137.DOCX</v>
      </c>
    </row>
    <row r="148" spans="1:18" ht="30" x14ac:dyDescent="0.25">
      <c r="A148" s="8" t="s">
        <v>279</v>
      </c>
      <c r="B148" s="6" t="s">
        <v>27</v>
      </c>
      <c r="C148" s="7">
        <v>45677</v>
      </c>
      <c r="D148" s="9" t="str">
        <f>HYPERLINK("https://eping.wto.org/en/Search?viewData= G/TBT/N/BDI/563, G/TBT/N/KEN/1755, G/TBT/N/RWA/1130, G/TBT/N/TZA/1271, G/TBT/N/UGA/2104"," G/TBT/N/BDI/563, G/TBT/N/KEN/1755, G/TBT/N/RWA/1130, G/TBT/N/TZA/1271, G/TBT/N/UGA/2104")</f>
        <v xml:space="preserve"> G/TBT/N/BDI/563, G/TBT/N/KEN/1755, G/TBT/N/RWA/1130, G/TBT/N/TZA/1271, G/TBT/N/UGA/2104</v>
      </c>
      <c r="E148" s="8" t="s">
        <v>303</v>
      </c>
      <c r="F148" s="8" t="s">
        <v>304</v>
      </c>
      <c r="H148" s="8" t="s">
        <v>305</v>
      </c>
      <c r="I148" s="8" t="s">
        <v>201</v>
      </c>
      <c r="J148" s="8" t="s">
        <v>62</v>
      </c>
      <c r="K148" s="8" t="s">
        <v>306</v>
      </c>
      <c r="L148" s="6"/>
      <c r="M148" s="7">
        <v>45737</v>
      </c>
      <c r="N148" s="6" t="s">
        <v>25</v>
      </c>
      <c r="O148" s="8" t="s">
        <v>307</v>
      </c>
      <c r="P148" s="6" t="str">
        <f>HYPERLINK("https://docs.wto.org/imrd/directdoc.asp?DDFDocuments/t/G/TBTN25/BDI563.DOCX", "https://docs.wto.org/imrd/directdoc.asp?DDFDocuments/t/G/TBTN25/BDI563.DOCX")</f>
        <v>https://docs.wto.org/imrd/directdoc.asp?DDFDocuments/t/G/TBTN25/BDI563.DOCX</v>
      </c>
      <c r="Q148" s="6" t="str">
        <f>HYPERLINK("https://docs.wto.org/imrd/directdoc.asp?DDFDocuments/u/G/TBTN25/BDI563.DOCX", "https://docs.wto.org/imrd/directdoc.asp?DDFDocuments/u/G/TBTN25/BDI563.DOCX")</f>
        <v>https://docs.wto.org/imrd/directdoc.asp?DDFDocuments/u/G/TBTN25/BDI563.DOCX</v>
      </c>
      <c r="R148" s="6" t="str">
        <f>HYPERLINK("https://docs.wto.org/imrd/directdoc.asp?DDFDocuments/v/G/TBTN25/BDI563.DOCX", "https://docs.wto.org/imrd/directdoc.asp?DDFDocuments/v/G/TBTN25/BDI563.DOCX")</f>
        <v>https://docs.wto.org/imrd/directdoc.asp?DDFDocuments/v/G/TBTN25/BDI563.DOCX</v>
      </c>
    </row>
    <row r="149" spans="1:18" ht="45" x14ac:dyDescent="0.25">
      <c r="A149" s="8" t="s">
        <v>255</v>
      </c>
      <c r="B149" s="6" t="s">
        <v>45</v>
      </c>
      <c r="C149" s="7">
        <v>45677</v>
      </c>
      <c r="D149" s="9" t="str">
        <f>HYPERLINK("https://eping.wto.org/en/Search?viewData= G/TBT/N/RWA/1140"," G/TBT/N/RWA/1140")</f>
        <v xml:space="preserve"> G/TBT/N/RWA/1140</v>
      </c>
      <c r="E149" s="8" t="s">
        <v>446</v>
      </c>
      <c r="F149" s="8" t="s">
        <v>447</v>
      </c>
      <c r="H149" s="8" t="s">
        <v>24</v>
      </c>
      <c r="I149" s="8" t="s">
        <v>256</v>
      </c>
      <c r="J149" s="8" t="s">
        <v>103</v>
      </c>
      <c r="K149" s="8" t="s">
        <v>24</v>
      </c>
      <c r="L149" s="6"/>
      <c r="M149" s="7">
        <v>45737</v>
      </c>
      <c r="N149" s="6" t="s">
        <v>25</v>
      </c>
      <c r="O149" s="8" t="s">
        <v>448</v>
      </c>
      <c r="P149" s="6" t="str">
        <f>HYPERLINK("https://docs.wto.org/imrd/directdoc.asp?DDFDocuments/t/G/TBTN25/RWA1140.DOCX", "https://docs.wto.org/imrd/directdoc.asp?DDFDocuments/t/G/TBTN25/RWA1140.DOCX")</f>
        <v>https://docs.wto.org/imrd/directdoc.asp?DDFDocuments/t/G/TBTN25/RWA1140.DOCX</v>
      </c>
      <c r="Q149" s="6" t="str">
        <f>HYPERLINK("https://docs.wto.org/imrd/directdoc.asp?DDFDocuments/u/G/TBTN25/RWA1140.DOCX", "https://docs.wto.org/imrd/directdoc.asp?DDFDocuments/u/G/TBTN25/RWA1140.DOCX")</f>
        <v>https://docs.wto.org/imrd/directdoc.asp?DDFDocuments/u/G/TBTN25/RWA1140.DOCX</v>
      </c>
      <c r="R149" s="6" t="str">
        <f>HYPERLINK("https://docs.wto.org/imrd/directdoc.asp?DDFDocuments/v/G/TBTN25/RWA1140.DOCX", "https://docs.wto.org/imrd/directdoc.asp?DDFDocuments/v/G/TBTN25/RWA1140.DOCX")</f>
        <v>https://docs.wto.org/imrd/directdoc.asp?DDFDocuments/v/G/TBTN25/RWA1140.DOCX</v>
      </c>
    </row>
    <row r="150" spans="1:18" ht="165" x14ac:dyDescent="0.25">
      <c r="A150" s="8" t="s">
        <v>379</v>
      </c>
      <c r="B150" s="6" t="s">
        <v>40</v>
      </c>
      <c r="C150" s="7">
        <v>45677</v>
      </c>
      <c r="D150" s="9" t="str">
        <f>HYPERLINK("https://eping.wto.org/en/Search?viewData= G/TBT/N/BDI/564, G/TBT/N/KEN/1756, G/TBT/N/RWA/1131, G/TBT/N/TZA/1272, G/TBT/N/UGA/2105"," G/TBT/N/BDI/564, G/TBT/N/KEN/1756, G/TBT/N/RWA/1131, G/TBT/N/TZA/1272, G/TBT/N/UGA/2105")</f>
        <v xml:space="preserve"> G/TBT/N/BDI/564, G/TBT/N/KEN/1756, G/TBT/N/RWA/1131, G/TBT/N/TZA/1272, G/TBT/N/UGA/2105</v>
      </c>
      <c r="E150" s="8" t="s">
        <v>377</v>
      </c>
      <c r="F150" s="8" t="s">
        <v>378</v>
      </c>
      <c r="H150" s="8" t="s">
        <v>24</v>
      </c>
      <c r="I150" s="8" t="s">
        <v>380</v>
      </c>
      <c r="J150" s="8" t="s">
        <v>381</v>
      </c>
      <c r="K150" s="8" t="s">
        <v>81</v>
      </c>
      <c r="L150" s="6"/>
      <c r="M150" s="7">
        <v>45737</v>
      </c>
      <c r="N150" s="6" t="s">
        <v>25</v>
      </c>
      <c r="O150" s="8" t="s">
        <v>382</v>
      </c>
      <c r="P150" s="6" t="str">
        <f>HYPERLINK("https://docs.wto.org/imrd/directdoc.asp?DDFDocuments/t/G/TBTN25/BDI564.DOCX", "https://docs.wto.org/imrd/directdoc.asp?DDFDocuments/t/G/TBTN25/BDI564.DOCX")</f>
        <v>https://docs.wto.org/imrd/directdoc.asp?DDFDocuments/t/G/TBTN25/BDI564.DOCX</v>
      </c>
      <c r="Q150" s="6" t="str">
        <f>HYPERLINK("https://docs.wto.org/imrd/directdoc.asp?DDFDocuments/u/G/TBTN25/BDI564.DOCX", "https://docs.wto.org/imrd/directdoc.asp?DDFDocuments/u/G/TBTN25/BDI564.DOCX")</f>
        <v>https://docs.wto.org/imrd/directdoc.asp?DDFDocuments/u/G/TBTN25/BDI564.DOCX</v>
      </c>
      <c r="R150" s="6" t="str">
        <f>HYPERLINK("https://docs.wto.org/imrd/directdoc.asp?DDFDocuments/v/G/TBTN25/BDI564.DOCX", "https://docs.wto.org/imrd/directdoc.asp?DDFDocuments/v/G/TBTN25/BDI564.DOCX")</f>
        <v>https://docs.wto.org/imrd/directdoc.asp?DDFDocuments/v/G/TBTN25/BDI564.DOCX</v>
      </c>
    </row>
    <row r="151" spans="1:18" ht="120" x14ac:dyDescent="0.25">
      <c r="A151" s="8" t="s">
        <v>279</v>
      </c>
      <c r="B151" s="6" t="s">
        <v>17</v>
      </c>
      <c r="C151" s="7">
        <v>45677</v>
      </c>
      <c r="D151" s="9" t="str">
        <f>HYPERLINK("https://eping.wto.org/en/Search?viewData= G/TBT/N/BDI/565, G/TBT/N/KEN/1757, G/TBT/N/RWA/1132, G/TBT/N/TZA/1273, G/TBT/N/UGA/2106"," G/TBT/N/BDI/565, G/TBT/N/KEN/1757, G/TBT/N/RWA/1132, G/TBT/N/TZA/1273, G/TBT/N/UGA/2106")</f>
        <v xml:space="preserve"> G/TBT/N/BDI/565, G/TBT/N/KEN/1757, G/TBT/N/RWA/1132, G/TBT/N/TZA/1273, G/TBT/N/UGA/2106</v>
      </c>
      <c r="E151" s="8" t="s">
        <v>344</v>
      </c>
      <c r="F151" s="8" t="s">
        <v>345</v>
      </c>
      <c r="H151" s="8" t="s">
        <v>24</v>
      </c>
      <c r="I151" s="8" t="s">
        <v>201</v>
      </c>
      <c r="J151" s="8" t="s">
        <v>62</v>
      </c>
      <c r="K151" s="8" t="s">
        <v>153</v>
      </c>
      <c r="L151" s="6"/>
      <c r="M151" s="7">
        <v>45737</v>
      </c>
      <c r="N151" s="6" t="s">
        <v>25</v>
      </c>
      <c r="O151" s="8" t="s">
        <v>346</v>
      </c>
      <c r="P151" s="6" t="str">
        <f>HYPERLINK("https://docs.wto.org/imrd/directdoc.asp?DDFDocuments/t/G/TBTN25/BDI565.DOCX", "https://docs.wto.org/imrd/directdoc.asp?DDFDocuments/t/G/TBTN25/BDI565.DOCX")</f>
        <v>https://docs.wto.org/imrd/directdoc.asp?DDFDocuments/t/G/TBTN25/BDI565.DOCX</v>
      </c>
      <c r="Q151" s="6" t="str">
        <f>HYPERLINK("https://docs.wto.org/imrd/directdoc.asp?DDFDocuments/u/G/TBTN25/BDI565.DOCX", "https://docs.wto.org/imrd/directdoc.asp?DDFDocuments/u/G/TBTN25/BDI565.DOCX")</f>
        <v>https://docs.wto.org/imrd/directdoc.asp?DDFDocuments/u/G/TBTN25/BDI565.DOCX</v>
      </c>
      <c r="R151" s="6" t="str">
        <f>HYPERLINK("https://docs.wto.org/imrd/directdoc.asp?DDFDocuments/v/G/TBTN25/BDI565.DOCX", "https://docs.wto.org/imrd/directdoc.asp?DDFDocuments/v/G/TBTN25/BDI565.DOCX")</f>
        <v>https://docs.wto.org/imrd/directdoc.asp?DDFDocuments/v/G/TBTN25/BDI565.DOCX</v>
      </c>
    </row>
    <row r="152" spans="1:18" ht="120" x14ac:dyDescent="0.25">
      <c r="A152" s="8" t="s">
        <v>452</v>
      </c>
      <c r="B152" s="6" t="s">
        <v>449</v>
      </c>
      <c r="C152" s="7">
        <v>45674</v>
      </c>
      <c r="D152" s="9" t="str">
        <f>HYPERLINK("https://eping.wto.org/en/Search?viewData= G/TBT/N/ECU/549"," G/TBT/N/ECU/549")</f>
        <v xml:space="preserve"> G/TBT/N/ECU/549</v>
      </c>
      <c r="E152" s="8" t="s">
        <v>450</v>
      </c>
      <c r="F152" s="8" t="s">
        <v>451</v>
      </c>
      <c r="H152" s="8" t="s">
        <v>453</v>
      </c>
      <c r="I152" s="8" t="s">
        <v>454</v>
      </c>
      <c r="J152" s="8" t="s">
        <v>194</v>
      </c>
      <c r="K152" s="8" t="s">
        <v>153</v>
      </c>
      <c r="L152" s="6"/>
      <c r="M152" s="7">
        <v>45734</v>
      </c>
      <c r="N152" s="6" t="s">
        <v>25</v>
      </c>
      <c r="O152" s="8" t="s">
        <v>455</v>
      </c>
      <c r="P152" s="6" t="str">
        <f>HYPERLINK("https://docs.wto.org/imrd/directdoc.asp?DDFDocuments/t/G/TBTN25/ECU549.DOCX", "https://docs.wto.org/imrd/directdoc.asp?DDFDocuments/t/G/TBTN25/ECU549.DOCX")</f>
        <v>https://docs.wto.org/imrd/directdoc.asp?DDFDocuments/t/G/TBTN25/ECU549.DOCX</v>
      </c>
      <c r="Q152" s="6" t="str">
        <f>HYPERLINK("https://docs.wto.org/imrd/directdoc.asp?DDFDocuments/u/G/TBTN25/ECU549.DOCX", "https://docs.wto.org/imrd/directdoc.asp?DDFDocuments/u/G/TBTN25/ECU549.DOCX")</f>
        <v>https://docs.wto.org/imrd/directdoc.asp?DDFDocuments/u/G/TBTN25/ECU549.DOCX</v>
      </c>
      <c r="R152" s="6" t="str">
        <f>HYPERLINK("https://docs.wto.org/imrd/directdoc.asp?DDFDocuments/v/G/TBTN25/ECU549.DOCX", "https://docs.wto.org/imrd/directdoc.asp?DDFDocuments/v/G/TBTN25/ECU549.DOCX")</f>
        <v>https://docs.wto.org/imrd/directdoc.asp?DDFDocuments/v/G/TBTN25/ECU549.DOCX</v>
      </c>
    </row>
    <row r="153" spans="1:18" ht="30" x14ac:dyDescent="0.25">
      <c r="A153" s="8" t="s">
        <v>458</v>
      </c>
      <c r="B153" s="6" t="s">
        <v>76</v>
      </c>
      <c r="C153" s="7">
        <v>45674</v>
      </c>
      <c r="D153" s="9" t="str">
        <f>HYPERLINK("https://eping.wto.org/en/Search?viewData= G/TBT/N/ARG/461"," G/TBT/N/ARG/461")</f>
        <v xml:space="preserve"> G/TBT/N/ARG/461</v>
      </c>
      <c r="E153" s="8" t="s">
        <v>456</v>
      </c>
      <c r="F153" s="8" t="s">
        <v>457</v>
      </c>
      <c r="H153" s="8" t="s">
        <v>459</v>
      </c>
      <c r="I153" s="8" t="s">
        <v>402</v>
      </c>
      <c r="J153" s="8" t="s">
        <v>80</v>
      </c>
      <c r="K153" s="8" t="s">
        <v>81</v>
      </c>
      <c r="L153" s="6"/>
      <c r="M153" s="7">
        <v>45722</v>
      </c>
      <c r="N153" s="6" t="s">
        <v>25</v>
      </c>
      <c r="O153" s="8" t="s">
        <v>460</v>
      </c>
      <c r="P153" s="6" t="str">
        <f>HYPERLINK("https://docs.wto.org/imrd/directdoc.asp?DDFDocuments/t/G/TBTN25/ARG461.DOCX", "https://docs.wto.org/imrd/directdoc.asp?DDFDocuments/t/G/TBTN25/ARG461.DOCX")</f>
        <v>https://docs.wto.org/imrd/directdoc.asp?DDFDocuments/t/G/TBTN25/ARG461.DOCX</v>
      </c>
      <c r="Q153" s="6" t="str">
        <f>HYPERLINK("https://docs.wto.org/imrd/directdoc.asp?DDFDocuments/u/G/TBTN25/ARG461.DOCX", "https://docs.wto.org/imrd/directdoc.asp?DDFDocuments/u/G/TBTN25/ARG461.DOCX")</f>
        <v>https://docs.wto.org/imrd/directdoc.asp?DDFDocuments/u/G/TBTN25/ARG461.DOCX</v>
      </c>
      <c r="R153" s="6" t="str">
        <f>HYPERLINK("https://docs.wto.org/imrd/directdoc.asp?DDFDocuments/v/G/TBTN25/ARG461.DOCX", "https://docs.wto.org/imrd/directdoc.asp?DDFDocuments/v/G/TBTN25/ARG461.DOCX")</f>
        <v>https://docs.wto.org/imrd/directdoc.asp?DDFDocuments/v/G/TBTN25/ARG461.DOCX</v>
      </c>
    </row>
    <row r="154" spans="1:18" ht="120" x14ac:dyDescent="0.25">
      <c r="A154" s="8" t="s">
        <v>464</v>
      </c>
      <c r="B154" s="6" t="s">
        <v>461</v>
      </c>
      <c r="C154" s="7">
        <v>45673</v>
      </c>
      <c r="D154" s="9" t="str">
        <f>HYPERLINK("https://eping.wto.org/en/Search?viewData= G/TBT/N/EGY/535"," G/TBT/N/EGY/535")</f>
        <v xml:space="preserve"> G/TBT/N/EGY/535</v>
      </c>
      <c r="E154" s="8" t="s">
        <v>462</v>
      </c>
      <c r="F154" s="8" t="s">
        <v>463</v>
      </c>
      <c r="H154" s="8" t="s">
        <v>24</v>
      </c>
      <c r="I154" s="8" t="s">
        <v>465</v>
      </c>
      <c r="J154" s="8" t="s">
        <v>202</v>
      </c>
      <c r="K154" s="8" t="s">
        <v>24</v>
      </c>
      <c r="L154" s="6"/>
      <c r="M154" s="7">
        <v>45733</v>
      </c>
      <c r="N154" s="6" t="s">
        <v>25</v>
      </c>
      <c r="O154" s="6"/>
      <c r="P154" s="6" t="str">
        <f>HYPERLINK("https://docs.wto.org/imrd/directdoc.asp?DDFDocuments/t/G/TBTN25/EGY535.DOCX", "https://docs.wto.org/imrd/directdoc.asp?DDFDocuments/t/G/TBTN25/EGY535.DOCX")</f>
        <v>https://docs.wto.org/imrd/directdoc.asp?DDFDocuments/t/G/TBTN25/EGY535.DOCX</v>
      </c>
      <c r="Q154" s="6" t="str">
        <f>HYPERLINK("https://docs.wto.org/imrd/directdoc.asp?DDFDocuments/u/G/TBTN25/EGY535.DOCX", "https://docs.wto.org/imrd/directdoc.asp?DDFDocuments/u/G/TBTN25/EGY535.DOCX")</f>
        <v>https://docs.wto.org/imrd/directdoc.asp?DDFDocuments/u/G/TBTN25/EGY535.DOCX</v>
      </c>
      <c r="R154" s="6" t="str">
        <f>HYPERLINK("https://docs.wto.org/imrd/directdoc.asp?DDFDocuments/v/G/TBTN25/EGY535.DOCX", "https://docs.wto.org/imrd/directdoc.asp?DDFDocuments/v/G/TBTN25/EGY535.DOCX")</f>
        <v>https://docs.wto.org/imrd/directdoc.asp?DDFDocuments/v/G/TBTN25/EGY535.DOCX</v>
      </c>
    </row>
    <row r="155" spans="1:18" ht="409.5" x14ac:dyDescent="0.25">
      <c r="A155" s="8" t="s">
        <v>468</v>
      </c>
      <c r="B155" s="6" t="s">
        <v>431</v>
      </c>
      <c r="C155" s="7">
        <v>45673</v>
      </c>
      <c r="D155" s="9" t="str">
        <f>HYPERLINK("https://eping.wto.org/en/Search?viewData= G/TBT/N/UKR/329"," G/TBT/N/UKR/329")</f>
        <v xml:space="preserve"> G/TBT/N/UKR/329</v>
      </c>
      <c r="E155" s="8" t="s">
        <v>466</v>
      </c>
      <c r="F155" s="8" t="s">
        <v>467</v>
      </c>
      <c r="H155" s="8" t="s">
        <v>469</v>
      </c>
      <c r="I155" s="8" t="s">
        <v>470</v>
      </c>
      <c r="J155" s="8" t="s">
        <v>471</v>
      </c>
      <c r="K155" s="8" t="s">
        <v>68</v>
      </c>
      <c r="L155" s="6"/>
      <c r="M155" s="7">
        <v>45733</v>
      </c>
      <c r="N155" s="6" t="s">
        <v>25</v>
      </c>
      <c r="O155" s="8" t="s">
        <v>472</v>
      </c>
      <c r="P155" s="6" t="str">
        <f>HYPERLINK("https://docs.wto.org/imrd/directdoc.asp?DDFDocuments/t/G/TBTN25/UKR329.DOCX", "https://docs.wto.org/imrd/directdoc.asp?DDFDocuments/t/G/TBTN25/UKR329.DOCX")</f>
        <v>https://docs.wto.org/imrd/directdoc.asp?DDFDocuments/t/G/TBTN25/UKR329.DOCX</v>
      </c>
      <c r="Q155" s="6" t="str">
        <f>HYPERLINK("https://docs.wto.org/imrd/directdoc.asp?DDFDocuments/u/G/TBTN25/UKR329.DOCX", "https://docs.wto.org/imrd/directdoc.asp?DDFDocuments/u/G/TBTN25/UKR329.DOCX")</f>
        <v>https://docs.wto.org/imrd/directdoc.asp?DDFDocuments/u/G/TBTN25/UKR329.DOCX</v>
      </c>
      <c r="R155" s="6" t="str">
        <f>HYPERLINK("https://docs.wto.org/imrd/directdoc.asp?DDFDocuments/v/G/TBTN25/UKR329.DOCX", "https://docs.wto.org/imrd/directdoc.asp?DDFDocuments/v/G/TBTN25/UKR329.DOCX")</f>
        <v>https://docs.wto.org/imrd/directdoc.asp?DDFDocuments/v/G/TBTN25/UKR329.DOCX</v>
      </c>
    </row>
    <row r="156" spans="1:18" ht="240" x14ac:dyDescent="0.25">
      <c r="A156" s="8" t="s">
        <v>475</v>
      </c>
      <c r="B156" s="6" t="s">
        <v>155</v>
      </c>
      <c r="C156" s="7">
        <v>45673</v>
      </c>
      <c r="D156" s="9" t="str">
        <f>HYPERLINK("https://eping.wto.org/en/Search?viewData= G/TBT/N/USA/2178"," G/TBT/N/USA/2178")</f>
        <v xml:space="preserve"> G/TBT/N/USA/2178</v>
      </c>
      <c r="E156" s="8" t="s">
        <v>473</v>
      </c>
      <c r="F156" s="8" t="s">
        <v>474</v>
      </c>
      <c r="H156" s="8" t="s">
        <v>24</v>
      </c>
      <c r="I156" s="8" t="s">
        <v>96</v>
      </c>
      <c r="J156" s="8" t="s">
        <v>351</v>
      </c>
      <c r="K156" s="8" t="s">
        <v>24</v>
      </c>
      <c r="L156" s="6"/>
      <c r="M156" s="7">
        <v>45733</v>
      </c>
      <c r="N156" s="6" t="s">
        <v>25</v>
      </c>
      <c r="O156" s="8" t="s">
        <v>476</v>
      </c>
      <c r="P156" s="6" t="str">
        <f>HYPERLINK("https://docs.wto.org/imrd/directdoc.asp?DDFDocuments/t/G/TBTN25/USA2178.DOCX", "https://docs.wto.org/imrd/directdoc.asp?DDFDocuments/t/G/TBTN25/USA2178.DOCX")</f>
        <v>https://docs.wto.org/imrd/directdoc.asp?DDFDocuments/t/G/TBTN25/USA2178.DOCX</v>
      </c>
      <c r="Q156" s="6" t="str">
        <f>HYPERLINK("https://docs.wto.org/imrd/directdoc.asp?DDFDocuments/u/G/TBTN25/USA2178.DOCX", "https://docs.wto.org/imrd/directdoc.asp?DDFDocuments/u/G/TBTN25/USA2178.DOCX")</f>
        <v>https://docs.wto.org/imrd/directdoc.asp?DDFDocuments/u/G/TBTN25/USA2178.DOCX</v>
      </c>
      <c r="R156" s="6" t="str">
        <f>HYPERLINK("https://docs.wto.org/imrd/directdoc.asp?DDFDocuments/v/G/TBTN25/USA2178.DOCX", "https://docs.wto.org/imrd/directdoc.asp?DDFDocuments/v/G/TBTN25/USA2178.DOCX")</f>
        <v>https://docs.wto.org/imrd/directdoc.asp?DDFDocuments/v/G/TBTN25/USA2178.DOCX</v>
      </c>
    </row>
    <row r="157" spans="1:18" ht="195" x14ac:dyDescent="0.25">
      <c r="A157" s="8" t="s">
        <v>479</v>
      </c>
      <c r="B157" s="6" t="s">
        <v>431</v>
      </c>
      <c r="C157" s="7">
        <v>45673</v>
      </c>
      <c r="D157" s="9" t="str">
        <f>HYPERLINK("https://eping.wto.org/en/Search?viewData= G/TBT/N/UKR/330"," G/TBT/N/UKR/330")</f>
        <v xml:space="preserve"> G/TBT/N/UKR/330</v>
      </c>
      <c r="E157" s="8" t="s">
        <v>477</v>
      </c>
      <c r="F157" s="8" t="s">
        <v>478</v>
      </c>
      <c r="H157" s="8" t="s">
        <v>24</v>
      </c>
      <c r="I157" s="8" t="s">
        <v>173</v>
      </c>
      <c r="J157" s="8" t="s">
        <v>88</v>
      </c>
      <c r="K157" s="8" t="s">
        <v>68</v>
      </c>
      <c r="L157" s="6"/>
      <c r="M157" s="7">
        <v>45733</v>
      </c>
      <c r="N157" s="6" t="s">
        <v>25</v>
      </c>
      <c r="O157" s="8" t="s">
        <v>480</v>
      </c>
      <c r="P157" s="6" t="str">
        <f>HYPERLINK("https://docs.wto.org/imrd/directdoc.asp?DDFDocuments/t/G/TBTN25/UKR330.DOCX", "https://docs.wto.org/imrd/directdoc.asp?DDFDocuments/t/G/TBTN25/UKR330.DOCX")</f>
        <v>https://docs.wto.org/imrd/directdoc.asp?DDFDocuments/t/G/TBTN25/UKR330.DOCX</v>
      </c>
      <c r="Q157" s="6" t="str">
        <f>HYPERLINK("https://docs.wto.org/imrd/directdoc.asp?DDFDocuments/u/G/TBTN25/UKR330.DOCX", "https://docs.wto.org/imrd/directdoc.asp?DDFDocuments/u/G/TBTN25/UKR330.DOCX")</f>
        <v>https://docs.wto.org/imrd/directdoc.asp?DDFDocuments/u/G/TBTN25/UKR330.DOCX</v>
      </c>
      <c r="R157" s="6" t="str">
        <f>HYPERLINK("https://docs.wto.org/imrd/directdoc.asp?DDFDocuments/v/G/TBTN25/UKR330.DOCX", "https://docs.wto.org/imrd/directdoc.asp?DDFDocuments/v/G/TBTN25/UKR330.DOCX")</f>
        <v>https://docs.wto.org/imrd/directdoc.asp?DDFDocuments/v/G/TBTN25/UKR330.DOCX</v>
      </c>
    </row>
    <row r="158" spans="1:18" ht="30" x14ac:dyDescent="0.25">
      <c r="A158" s="8" t="s">
        <v>483</v>
      </c>
      <c r="B158" s="6" t="s">
        <v>83</v>
      </c>
      <c r="C158" s="7">
        <v>45673</v>
      </c>
      <c r="D158" s="9" t="str">
        <f>HYPERLINK("https://eping.wto.org/en/Search?viewData= G/TBT/N/GBR/97"," G/TBT/N/GBR/97")</f>
        <v xml:space="preserve"> G/TBT/N/GBR/97</v>
      </c>
      <c r="E158" s="8" t="s">
        <v>481</v>
      </c>
      <c r="F158" s="8" t="s">
        <v>482</v>
      </c>
      <c r="H158" s="8" t="s">
        <v>484</v>
      </c>
      <c r="I158" s="8" t="s">
        <v>321</v>
      </c>
      <c r="J158" s="8" t="s">
        <v>88</v>
      </c>
      <c r="K158" s="8" t="s">
        <v>68</v>
      </c>
      <c r="L158" s="6"/>
      <c r="M158" s="7">
        <v>45733</v>
      </c>
      <c r="N158" s="6" t="s">
        <v>25</v>
      </c>
      <c r="O158" s="8" t="s">
        <v>485</v>
      </c>
      <c r="P158" s="6" t="str">
        <f>HYPERLINK("https://docs.wto.org/imrd/directdoc.asp?DDFDocuments/t/G/TBTN25/GBR97.DOCX", "https://docs.wto.org/imrd/directdoc.asp?DDFDocuments/t/G/TBTN25/GBR97.DOCX")</f>
        <v>https://docs.wto.org/imrd/directdoc.asp?DDFDocuments/t/G/TBTN25/GBR97.DOCX</v>
      </c>
      <c r="Q158" s="6" t="str">
        <f>HYPERLINK("https://docs.wto.org/imrd/directdoc.asp?DDFDocuments/u/G/TBTN25/GBR97.DOCX", "https://docs.wto.org/imrd/directdoc.asp?DDFDocuments/u/G/TBTN25/GBR97.DOCX")</f>
        <v>https://docs.wto.org/imrd/directdoc.asp?DDFDocuments/u/G/TBTN25/GBR97.DOCX</v>
      </c>
      <c r="R158" s="6" t="str">
        <f>HYPERLINK("https://docs.wto.org/imrd/directdoc.asp?DDFDocuments/v/G/TBTN25/GBR97.DOCX", "https://docs.wto.org/imrd/directdoc.asp?DDFDocuments/v/G/TBTN25/GBR97.DOCX")</f>
        <v>https://docs.wto.org/imrd/directdoc.asp?DDFDocuments/v/G/TBTN25/GBR97.DOCX</v>
      </c>
    </row>
    <row r="159" spans="1:18" ht="30" x14ac:dyDescent="0.25">
      <c r="A159" s="8" t="s">
        <v>488</v>
      </c>
      <c r="B159" s="6" t="s">
        <v>108</v>
      </c>
      <c r="C159" s="7">
        <v>45673</v>
      </c>
      <c r="D159" s="9" t="str">
        <f>HYPERLINK("https://eping.wto.org/en/Search?viewData= G/TBT/N/JPN/850"," G/TBT/N/JPN/850")</f>
        <v xml:space="preserve"> G/TBT/N/JPN/850</v>
      </c>
      <c r="E159" s="8" t="s">
        <v>486</v>
      </c>
      <c r="F159" s="8" t="s">
        <v>487</v>
      </c>
      <c r="H159" s="8" t="s">
        <v>24</v>
      </c>
      <c r="I159" s="8" t="s">
        <v>489</v>
      </c>
      <c r="J159" s="8" t="s">
        <v>60</v>
      </c>
      <c r="K159" s="8" t="s">
        <v>24</v>
      </c>
      <c r="L159" s="6"/>
      <c r="M159" s="7">
        <v>45733</v>
      </c>
      <c r="N159" s="6" t="s">
        <v>25</v>
      </c>
      <c r="O159" s="8" t="s">
        <v>490</v>
      </c>
      <c r="P159" s="6" t="str">
        <f>HYPERLINK("https://docs.wto.org/imrd/directdoc.asp?DDFDocuments/t/G/TBTN25/JPN850.DOCX", "https://docs.wto.org/imrd/directdoc.asp?DDFDocuments/t/G/TBTN25/JPN850.DOCX")</f>
        <v>https://docs.wto.org/imrd/directdoc.asp?DDFDocuments/t/G/TBTN25/JPN850.DOCX</v>
      </c>
      <c r="Q159" s="6" t="str">
        <f>HYPERLINK("https://docs.wto.org/imrd/directdoc.asp?DDFDocuments/u/G/TBTN25/JPN850.DOCX", "https://docs.wto.org/imrd/directdoc.asp?DDFDocuments/u/G/TBTN25/JPN850.DOCX")</f>
        <v>https://docs.wto.org/imrd/directdoc.asp?DDFDocuments/u/G/TBTN25/JPN850.DOCX</v>
      </c>
      <c r="R159" s="6" t="str">
        <f>HYPERLINK("https://docs.wto.org/imrd/directdoc.asp?DDFDocuments/v/G/TBTN25/JPN850.DOCX", "https://docs.wto.org/imrd/directdoc.asp?DDFDocuments/v/G/TBTN25/JPN850.DOCX")</f>
        <v>https://docs.wto.org/imrd/directdoc.asp?DDFDocuments/v/G/TBTN25/JPN850.DOCX</v>
      </c>
    </row>
    <row r="160" spans="1:18" ht="45" x14ac:dyDescent="0.25">
      <c r="A160" s="8" t="s">
        <v>493</v>
      </c>
      <c r="B160" s="6" t="s">
        <v>76</v>
      </c>
      <c r="C160" s="7">
        <v>45673</v>
      </c>
      <c r="D160" s="9" t="str">
        <f>HYPERLINK("https://eping.wto.org/en/Search?viewData= G/TBT/N/ARG/460"," G/TBT/N/ARG/460")</f>
        <v xml:space="preserve"> G/TBT/N/ARG/460</v>
      </c>
      <c r="E160" s="8" t="s">
        <v>491</v>
      </c>
      <c r="F160" s="8" t="s">
        <v>492</v>
      </c>
      <c r="H160" s="8" t="s">
        <v>24</v>
      </c>
      <c r="I160" s="8" t="s">
        <v>272</v>
      </c>
      <c r="J160" s="8" t="s">
        <v>494</v>
      </c>
      <c r="K160" s="8" t="s">
        <v>81</v>
      </c>
      <c r="L160" s="6"/>
      <c r="M160" s="7">
        <v>45722</v>
      </c>
      <c r="N160" s="6" t="s">
        <v>25</v>
      </c>
      <c r="O160" s="8" t="s">
        <v>495</v>
      </c>
      <c r="P160" s="6" t="str">
        <f>HYPERLINK("https://docs.wto.org/imrd/directdoc.asp?DDFDocuments/t/G/TBTN25/ARG460.DOCX", "https://docs.wto.org/imrd/directdoc.asp?DDFDocuments/t/G/TBTN25/ARG460.DOCX")</f>
        <v>https://docs.wto.org/imrd/directdoc.asp?DDFDocuments/t/G/TBTN25/ARG460.DOCX</v>
      </c>
      <c r="Q160" s="6" t="str">
        <f>HYPERLINK("https://docs.wto.org/imrd/directdoc.asp?DDFDocuments/u/G/TBTN25/ARG460.DOCX", "https://docs.wto.org/imrd/directdoc.asp?DDFDocuments/u/G/TBTN25/ARG460.DOCX")</f>
        <v>https://docs.wto.org/imrd/directdoc.asp?DDFDocuments/u/G/TBTN25/ARG460.DOCX</v>
      </c>
      <c r="R160" s="6" t="str">
        <f>HYPERLINK("https://docs.wto.org/imrd/directdoc.asp?DDFDocuments/v/G/TBTN25/ARG460.DOCX", "https://docs.wto.org/imrd/directdoc.asp?DDFDocuments/v/G/TBTN25/ARG460.DOCX")</f>
        <v>https://docs.wto.org/imrd/directdoc.asp?DDFDocuments/v/G/TBTN25/ARG460.DOCX</v>
      </c>
    </row>
    <row r="161" spans="1:18" ht="30" x14ac:dyDescent="0.25">
      <c r="A161" s="8" t="s">
        <v>498</v>
      </c>
      <c r="B161" s="6" t="s">
        <v>239</v>
      </c>
      <c r="C161" s="7">
        <v>45673</v>
      </c>
      <c r="D161" s="9" t="str">
        <f>HYPERLINK("https://eping.wto.org/en/Search?viewData= G/TBT/N/QAT/710"," G/TBT/N/QAT/710")</f>
        <v xml:space="preserve"> G/TBT/N/QAT/710</v>
      </c>
      <c r="E161" s="8" t="s">
        <v>496</v>
      </c>
      <c r="F161" s="8" t="s">
        <v>497</v>
      </c>
      <c r="H161" s="8" t="s">
        <v>24</v>
      </c>
      <c r="I161" s="8" t="s">
        <v>499</v>
      </c>
      <c r="J161" s="8" t="s">
        <v>207</v>
      </c>
      <c r="K161" s="8" t="s">
        <v>153</v>
      </c>
      <c r="L161" s="6"/>
      <c r="M161" s="7">
        <v>45733</v>
      </c>
      <c r="N161" s="6" t="s">
        <v>25</v>
      </c>
      <c r="O161" s="8" t="s">
        <v>500</v>
      </c>
      <c r="P161" s="6" t="str">
        <f>HYPERLINK("https://docs.wto.org/imrd/directdoc.asp?DDFDocuments/t/G/TBTN25/QAT710.DOCX", "https://docs.wto.org/imrd/directdoc.asp?DDFDocuments/t/G/TBTN25/QAT710.DOCX")</f>
        <v>https://docs.wto.org/imrd/directdoc.asp?DDFDocuments/t/G/TBTN25/QAT710.DOCX</v>
      </c>
      <c r="Q161" s="6" t="str">
        <f>HYPERLINK("https://docs.wto.org/imrd/directdoc.asp?DDFDocuments/u/G/TBTN25/QAT710.DOCX", "https://docs.wto.org/imrd/directdoc.asp?DDFDocuments/u/G/TBTN25/QAT710.DOCX")</f>
        <v>https://docs.wto.org/imrd/directdoc.asp?DDFDocuments/u/G/TBTN25/QAT710.DOCX</v>
      </c>
      <c r="R161" s="6" t="str">
        <f>HYPERLINK("https://docs.wto.org/imrd/directdoc.asp?DDFDocuments/v/G/TBTN25/QAT710.DOCX", "https://docs.wto.org/imrd/directdoc.asp?DDFDocuments/v/G/TBTN25/QAT710.DOCX")</f>
        <v>https://docs.wto.org/imrd/directdoc.asp?DDFDocuments/v/G/TBTN25/QAT710.DOCX</v>
      </c>
    </row>
    <row r="162" spans="1:18" ht="210" x14ac:dyDescent="0.25">
      <c r="A162" s="8" t="s">
        <v>503</v>
      </c>
      <c r="B162" s="6" t="s">
        <v>155</v>
      </c>
      <c r="C162" s="7">
        <v>45672</v>
      </c>
      <c r="D162" s="9" t="str">
        <f>HYPERLINK("https://eping.wto.org/en/Search?viewData= G/TBT/N/USA/2177"," G/TBT/N/USA/2177")</f>
        <v xml:space="preserve"> G/TBT/N/USA/2177</v>
      </c>
      <c r="E162" s="8" t="s">
        <v>501</v>
      </c>
      <c r="F162" s="8" t="s">
        <v>502</v>
      </c>
      <c r="H162" s="8" t="s">
        <v>24</v>
      </c>
      <c r="I162" s="8" t="s">
        <v>504</v>
      </c>
      <c r="J162" s="8" t="s">
        <v>369</v>
      </c>
      <c r="K162" s="8" t="s">
        <v>68</v>
      </c>
      <c r="L162" s="6"/>
      <c r="M162" s="7">
        <v>45716</v>
      </c>
      <c r="N162" s="6" t="s">
        <v>25</v>
      </c>
      <c r="O162" s="8" t="s">
        <v>505</v>
      </c>
      <c r="P162" s="6" t="str">
        <f>HYPERLINK("https://docs.wto.org/imrd/directdoc.asp?DDFDocuments/t/G/TBTN25/USA2177.DOCX", "https://docs.wto.org/imrd/directdoc.asp?DDFDocuments/t/G/TBTN25/USA2177.DOCX")</f>
        <v>https://docs.wto.org/imrd/directdoc.asp?DDFDocuments/t/G/TBTN25/USA2177.DOCX</v>
      </c>
      <c r="Q162" s="6" t="str">
        <f>HYPERLINK("https://docs.wto.org/imrd/directdoc.asp?DDFDocuments/u/G/TBTN25/USA2177.DOCX", "https://docs.wto.org/imrd/directdoc.asp?DDFDocuments/u/G/TBTN25/USA2177.DOCX")</f>
        <v>https://docs.wto.org/imrd/directdoc.asp?DDFDocuments/u/G/TBTN25/USA2177.DOCX</v>
      </c>
      <c r="R162" s="6" t="str">
        <f>HYPERLINK("https://docs.wto.org/imrd/directdoc.asp?DDFDocuments/v/G/TBTN25/USA2177.DOCX", "https://docs.wto.org/imrd/directdoc.asp?DDFDocuments/v/G/TBTN25/USA2177.DOCX")</f>
        <v>https://docs.wto.org/imrd/directdoc.asp?DDFDocuments/v/G/TBTN25/USA2177.DOCX</v>
      </c>
    </row>
    <row r="163" spans="1:18" ht="255" x14ac:dyDescent="0.25">
      <c r="A163" s="8" t="s">
        <v>508</v>
      </c>
      <c r="B163" s="6" t="s">
        <v>214</v>
      </c>
      <c r="C163" s="7">
        <v>45671</v>
      </c>
      <c r="D163" s="9" t="str">
        <f>HYPERLINK("https://eping.wto.org/en/Search?viewData= G/TBT/N/KOR/1257"," G/TBT/N/KOR/1257")</f>
        <v xml:space="preserve"> G/TBT/N/KOR/1257</v>
      </c>
      <c r="E163" s="8" t="s">
        <v>506</v>
      </c>
      <c r="F163" s="8" t="s">
        <v>507</v>
      </c>
      <c r="H163" s="8" t="s">
        <v>509</v>
      </c>
      <c r="I163" s="8" t="s">
        <v>173</v>
      </c>
      <c r="J163" s="8" t="s">
        <v>510</v>
      </c>
      <c r="K163" s="8" t="s">
        <v>68</v>
      </c>
      <c r="L163" s="6"/>
      <c r="M163" s="7">
        <v>45731</v>
      </c>
      <c r="N163" s="6" t="s">
        <v>25</v>
      </c>
      <c r="O163" s="8" t="s">
        <v>511</v>
      </c>
      <c r="P163" s="6" t="str">
        <f>HYPERLINK("https://docs.wto.org/imrd/directdoc.asp?DDFDocuments/t/G/TBTN25/KOR1257.DOCX", "https://docs.wto.org/imrd/directdoc.asp?DDFDocuments/t/G/TBTN25/KOR1257.DOCX")</f>
        <v>https://docs.wto.org/imrd/directdoc.asp?DDFDocuments/t/G/TBTN25/KOR1257.DOCX</v>
      </c>
      <c r="Q163" s="6" t="str">
        <f>HYPERLINK("https://docs.wto.org/imrd/directdoc.asp?DDFDocuments/u/G/TBTN25/KOR1257.DOCX", "https://docs.wto.org/imrd/directdoc.asp?DDFDocuments/u/G/TBTN25/KOR1257.DOCX")</f>
        <v>https://docs.wto.org/imrd/directdoc.asp?DDFDocuments/u/G/TBTN25/KOR1257.DOCX</v>
      </c>
      <c r="R163" s="6" t="str">
        <f>HYPERLINK("https://docs.wto.org/imrd/directdoc.asp?DDFDocuments/v/G/TBTN25/KOR1257.DOCX", "https://docs.wto.org/imrd/directdoc.asp?DDFDocuments/v/G/TBTN25/KOR1257.DOCX")</f>
        <v>https://docs.wto.org/imrd/directdoc.asp?DDFDocuments/v/G/TBTN25/KOR1257.DOCX</v>
      </c>
    </row>
    <row r="164" spans="1:18" ht="45" x14ac:dyDescent="0.25">
      <c r="A164" s="8" t="s">
        <v>514</v>
      </c>
      <c r="B164" s="6" t="s">
        <v>64</v>
      </c>
      <c r="C164" s="7">
        <v>45671</v>
      </c>
      <c r="D164" s="9" t="str">
        <f>HYPERLINK("https://eping.wto.org/en/Search?viewData= G/TBT/N/THA/755"," G/TBT/N/THA/755")</f>
        <v xml:space="preserve"> G/TBT/N/THA/755</v>
      </c>
      <c r="E164" s="8" t="s">
        <v>512</v>
      </c>
      <c r="F164" s="8" t="s">
        <v>513</v>
      </c>
      <c r="H164" s="8" t="s">
        <v>24</v>
      </c>
      <c r="I164" s="8" t="s">
        <v>515</v>
      </c>
      <c r="J164" s="8" t="s">
        <v>60</v>
      </c>
      <c r="K164" s="8" t="s">
        <v>24</v>
      </c>
      <c r="L164" s="6"/>
      <c r="M164" s="7">
        <v>45731</v>
      </c>
      <c r="N164" s="6" t="s">
        <v>25</v>
      </c>
      <c r="O164" s="8" t="s">
        <v>516</v>
      </c>
      <c r="P164" s="6" t="str">
        <f>HYPERLINK("https://docs.wto.org/imrd/directdoc.asp?DDFDocuments/t/G/TBTN25/THA755.DOCX", "https://docs.wto.org/imrd/directdoc.asp?DDFDocuments/t/G/TBTN25/THA755.DOCX")</f>
        <v>https://docs.wto.org/imrd/directdoc.asp?DDFDocuments/t/G/TBTN25/THA755.DOCX</v>
      </c>
      <c r="Q164" s="6" t="str">
        <f>HYPERLINK("https://docs.wto.org/imrd/directdoc.asp?DDFDocuments/u/G/TBTN25/THA755.DOCX", "https://docs.wto.org/imrd/directdoc.asp?DDFDocuments/u/G/TBTN25/THA755.DOCX")</f>
        <v>https://docs.wto.org/imrd/directdoc.asp?DDFDocuments/u/G/TBTN25/THA755.DOCX</v>
      </c>
      <c r="R164" s="6" t="str">
        <f>HYPERLINK("https://docs.wto.org/imrd/directdoc.asp?DDFDocuments/v/G/TBTN25/THA755.DOCX", "https://docs.wto.org/imrd/directdoc.asp?DDFDocuments/v/G/TBTN25/THA755.DOCX")</f>
        <v>https://docs.wto.org/imrd/directdoc.asp?DDFDocuments/v/G/TBTN25/THA755.DOCX</v>
      </c>
    </row>
    <row r="165" spans="1:18" ht="30" x14ac:dyDescent="0.25">
      <c r="A165" s="8" t="s">
        <v>519</v>
      </c>
      <c r="B165" s="6" t="s">
        <v>108</v>
      </c>
      <c r="C165" s="7">
        <v>45671</v>
      </c>
      <c r="D165" s="9" t="str">
        <f>HYPERLINK("https://eping.wto.org/en/Search?viewData= G/TBT/N/JPN/849"," G/TBT/N/JPN/849")</f>
        <v xml:space="preserve"> G/TBT/N/JPN/849</v>
      </c>
      <c r="E165" s="8" t="s">
        <v>517</v>
      </c>
      <c r="F165" s="8" t="s">
        <v>518</v>
      </c>
      <c r="H165" s="8" t="s">
        <v>24</v>
      </c>
      <c r="I165" s="8" t="s">
        <v>520</v>
      </c>
      <c r="J165" s="8" t="s">
        <v>521</v>
      </c>
      <c r="K165" s="8" t="s">
        <v>81</v>
      </c>
      <c r="L165" s="6"/>
      <c r="M165" s="7">
        <v>45731</v>
      </c>
      <c r="N165" s="6" t="s">
        <v>25</v>
      </c>
      <c r="O165" s="8" t="s">
        <v>522</v>
      </c>
      <c r="P165" s="6" t="str">
        <f>HYPERLINK("https://docs.wto.org/imrd/directdoc.asp?DDFDocuments/t/G/TBTN25/JPN849.DOCX", "https://docs.wto.org/imrd/directdoc.asp?DDFDocuments/t/G/TBTN25/JPN849.DOCX")</f>
        <v>https://docs.wto.org/imrd/directdoc.asp?DDFDocuments/t/G/TBTN25/JPN849.DOCX</v>
      </c>
      <c r="Q165" s="6" t="str">
        <f>HYPERLINK("https://docs.wto.org/imrd/directdoc.asp?DDFDocuments/u/G/TBTN25/JPN849.DOCX", "https://docs.wto.org/imrd/directdoc.asp?DDFDocuments/u/G/TBTN25/JPN849.DOCX")</f>
        <v>https://docs.wto.org/imrd/directdoc.asp?DDFDocuments/u/G/TBTN25/JPN849.DOCX</v>
      </c>
      <c r="R165" s="6" t="str">
        <f>HYPERLINK("https://docs.wto.org/imrd/directdoc.asp?DDFDocuments/v/G/TBTN25/JPN849.DOCX", "https://docs.wto.org/imrd/directdoc.asp?DDFDocuments/v/G/TBTN25/JPN849.DOCX")</f>
        <v>https://docs.wto.org/imrd/directdoc.asp?DDFDocuments/v/G/TBTN25/JPN849.DOCX</v>
      </c>
    </row>
    <row r="166" spans="1:18" ht="75" x14ac:dyDescent="0.25">
      <c r="A166" s="8" t="s">
        <v>514</v>
      </c>
      <c r="B166" s="6" t="s">
        <v>64</v>
      </c>
      <c r="C166" s="7">
        <v>45671</v>
      </c>
      <c r="D166" s="9" t="str">
        <f>HYPERLINK("https://eping.wto.org/en/Search?viewData= G/TBT/N/THA/756"," G/TBT/N/THA/756")</f>
        <v xml:space="preserve"> G/TBT/N/THA/756</v>
      </c>
      <c r="E166" s="8" t="s">
        <v>523</v>
      </c>
      <c r="F166" s="8" t="s">
        <v>524</v>
      </c>
      <c r="H166" s="8" t="s">
        <v>24</v>
      </c>
      <c r="I166" s="8" t="s">
        <v>525</v>
      </c>
      <c r="J166" s="8" t="s">
        <v>60</v>
      </c>
      <c r="K166" s="8" t="s">
        <v>24</v>
      </c>
      <c r="L166" s="6"/>
      <c r="M166" s="7">
        <v>45731</v>
      </c>
      <c r="N166" s="6" t="s">
        <v>25</v>
      </c>
      <c r="O166" s="8" t="s">
        <v>526</v>
      </c>
      <c r="P166" s="6" t="str">
        <f>HYPERLINK("https://docs.wto.org/imrd/directdoc.asp?DDFDocuments/t/G/TBTN25/THA756.DOCX", "https://docs.wto.org/imrd/directdoc.asp?DDFDocuments/t/G/TBTN25/THA756.DOCX")</f>
        <v>https://docs.wto.org/imrd/directdoc.asp?DDFDocuments/t/G/TBTN25/THA756.DOCX</v>
      </c>
      <c r="Q166" s="6" t="str">
        <f>HYPERLINK("https://docs.wto.org/imrd/directdoc.asp?DDFDocuments/u/G/TBTN25/THA756.DOCX", "https://docs.wto.org/imrd/directdoc.asp?DDFDocuments/u/G/TBTN25/THA756.DOCX")</f>
        <v>https://docs.wto.org/imrd/directdoc.asp?DDFDocuments/u/G/TBTN25/THA756.DOCX</v>
      </c>
      <c r="R166" s="6" t="str">
        <f>HYPERLINK("https://docs.wto.org/imrd/directdoc.asp?DDFDocuments/v/G/TBTN25/THA756.DOCX", "https://docs.wto.org/imrd/directdoc.asp?DDFDocuments/v/G/TBTN25/THA756.DOCX")</f>
        <v>https://docs.wto.org/imrd/directdoc.asp?DDFDocuments/v/G/TBTN25/THA756.DOCX</v>
      </c>
    </row>
    <row r="167" spans="1:18" ht="30" x14ac:dyDescent="0.25">
      <c r="A167" s="8" t="s">
        <v>315</v>
      </c>
      <c r="B167" s="6" t="s">
        <v>196</v>
      </c>
      <c r="C167" s="7">
        <v>45670</v>
      </c>
      <c r="D167"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167" s="8" t="s">
        <v>527</v>
      </c>
      <c r="F167" s="8" t="s">
        <v>528</v>
      </c>
      <c r="H167" s="8" t="s">
        <v>24</v>
      </c>
      <c r="I167" s="8" t="s">
        <v>316</v>
      </c>
      <c r="J167" s="8" t="s">
        <v>88</v>
      </c>
      <c r="K167" s="8" t="s">
        <v>81</v>
      </c>
      <c r="L167" s="6"/>
      <c r="M167" s="7">
        <v>45730</v>
      </c>
      <c r="N167" s="6" t="s">
        <v>25</v>
      </c>
      <c r="O167" s="8" t="s">
        <v>529</v>
      </c>
      <c r="P167" s="6" t="str">
        <f>HYPERLINK("https://docs.wto.org/imrd/directdoc.asp?DDFDocuments/t/G/TBTN25/ARE647.DOCX", "https://docs.wto.org/imrd/directdoc.asp?DDFDocuments/t/G/TBTN25/ARE647.DOCX")</f>
        <v>https://docs.wto.org/imrd/directdoc.asp?DDFDocuments/t/G/TBTN25/ARE647.DOCX</v>
      </c>
      <c r="Q167" s="6" t="str">
        <f>HYPERLINK("https://docs.wto.org/imrd/directdoc.asp?DDFDocuments/u/G/TBTN25/ARE647.DOCX", "https://docs.wto.org/imrd/directdoc.asp?DDFDocuments/u/G/TBTN25/ARE647.DOCX")</f>
        <v>https://docs.wto.org/imrd/directdoc.asp?DDFDocuments/u/G/TBTN25/ARE647.DOCX</v>
      </c>
      <c r="R167" s="6" t="str">
        <f>HYPERLINK("https://docs.wto.org/imrd/directdoc.asp?DDFDocuments/v/G/TBTN25/ARE647.DOCX", "https://docs.wto.org/imrd/directdoc.asp?DDFDocuments/v/G/TBTN25/ARE647.DOCX")</f>
        <v>https://docs.wto.org/imrd/directdoc.asp?DDFDocuments/v/G/TBTN25/ARE647.DOCX</v>
      </c>
    </row>
    <row r="168" spans="1:18" ht="30" x14ac:dyDescent="0.25">
      <c r="A168" s="8" t="s">
        <v>532</v>
      </c>
      <c r="B168" s="6" t="s">
        <v>221</v>
      </c>
      <c r="C168" s="7">
        <v>45670</v>
      </c>
      <c r="D168"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168" s="8" t="s">
        <v>530</v>
      </c>
      <c r="F168" s="8" t="s">
        <v>531</v>
      </c>
      <c r="H168" s="8" t="s">
        <v>24</v>
      </c>
      <c r="I168" s="8" t="s">
        <v>533</v>
      </c>
      <c r="J168" s="8" t="s">
        <v>227</v>
      </c>
      <c r="K168" s="8" t="s">
        <v>81</v>
      </c>
      <c r="L168" s="6"/>
      <c r="M168" s="7">
        <v>45730</v>
      </c>
      <c r="N168" s="6" t="s">
        <v>25</v>
      </c>
      <c r="O168" s="8" t="s">
        <v>534</v>
      </c>
      <c r="P168" s="6" t="str">
        <f>HYPERLINK("https://docs.wto.org/imrd/directdoc.asp?DDFDocuments/t/G/TBTN25/ARE651.DOCX", "https://docs.wto.org/imrd/directdoc.asp?DDFDocuments/t/G/TBTN25/ARE651.DOCX")</f>
        <v>https://docs.wto.org/imrd/directdoc.asp?DDFDocuments/t/G/TBTN25/ARE651.DOCX</v>
      </c>
      <c r="Q168" s="6" t="str">
        <f>HYPERLINK("https://docs.wto.org/imrd/directdoc.asp?DDFDocuments/u/G/TBTN25/ARE651.DOCX", "https://docs.wto.org/imrd/directdoc.asp?DDFDocuments/u/G/TBTN25/ARE651.DOCX")</f>
        <v>https://docs.wto.org/imrd/directdoc.asp?DDFDocuments/u/G/TBTN25/ARE651.DOCX</v>
      </c>
      <c r="R168" s="6" t="str">
        <f>HYPERLINK("https://docs.wto.org/imrd/directdoc.asp?DDFDocuments/v/G/TBTN25/ARE651.DOCX", "https://docs.wto.org/imrd/directdoc.asp?DDFDocuments/v/G/TBTN25/ARE651.DOCX")</f>
        <v>https://docs.wto.org/imrd/directdoc.asp?DDFDocuments/v/G/TBTN25/ARE651.DOCX</v>
      </c>
    </row>
    <row r="169" spans="1:18" ht="30" x14ac:dyDescent="0.25">
      <c r="A169" s="8" t="s">
        <v>315</v>
      </c>
      <c r="B169" s="6" t="s">
        <v>220</v>
      </c>
      <c r="C169" s="7">
        <v>45670</v>
      </c>
      <c r="D169"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169" s="8" t="s">
        <v>535</v>
      </c>
      <c r="F169" s="8" t="s">
        <v>536</v>
      </c>
      <c r="H169" s="8" t="s">
        <v>537</v>
      </c>
      <c r="I169" s="8" t="s">
        <v>316</v>
      </c>
      <c r="J169" s="8" t="s">
        <v>227</v>
      </c>
      <c r="K169" s="8" t="s">
        <v>81</v>
      </c>
      <c r="L169" s="6"/>
      <c r="M169" s="7">
        <v>45730</v>
      </c>
      <c r="N169" s="6" t="s">
        <v>25</v>
      </c>
      <c r="O169" s="8" t="s">
        <v>538</v>
      </c>
      <c r="P169" s="6" t="str">
        <f>HYPERLINK("https://docs.wto.org/imrd/directdoc.asp?DDFDocuments/t/G/TBTN25/ARE650.DOCX", "https://docs.wto.org/imrd/directdoc.asp?DDFDocuments/t/G/TBTN25/ARE650.DOCX")</f>
        <v>https://docs.wto.org/imrd/directdoc.asp?DDFDocuments/t/G/TBTN25/ARE650.DOCX</v>
      </c>
      <c r="Q169" s="6" t="str">
        <f>HYPERLINK("https://docs.wto.org/imrd/directdoc.asp?DDFDocuments/u/G/TBTN25/ARE650.DOCX", "https://docs.wto.org/imrd/directdoc.asp?DDFDocuments/u/G/TBTN25/ARE650.DOCX")</f>
        <v>https://docs.wto.org/imrd/directdoc.asp?DDFDocuments/u/G/TBTN25/ARE650.DOCX</v>
      </c>
      <c r="R169" s="6" t="str">
        <f>HYPERLINK("https://docs.wto.org/imrd/directdoc.asp?DDFDocuments/v/G/TBTN25/ARE650.DOCX", "https://docs.wto.org/imrd/directdoc.asp?DDFDocuments/v/G/TBTN25/ARE650.DOCX")</f>
        <v>https://docs.wto.org/imrd/directdoc.asp?DDFDocuments/v/G/TBTN25/ARE650.DOCX</v>
      </c>
    </row>
    <row r="170" spans="1:18" ht="30" x14ac:dyDescent="0.25">
      <c r="A170" s="8" t="s">
        <v>541</v>
      </c>
      <c r="B170" s="6" t="s">
        <v>46</v>
      </c>
      <c r="C170" s="7">
        <v>45670</v>
      </c>
      <c r="D170" s="9" t="str">
        <f>HYPERLINK("https://eping.wto.org/en/Search?viewData= G/TBT/N/BDI/561, G/TBT/N/KEN/1753, G/TBT/N/RWA/1128, G/TBT/N/TZA/1269, G/TBT/N/UGA/2102"," G/TBT/N/BDI/561, G/TBT/N/KEN/1753, G/TBT/N/RWA/1128, G/TBT/N/TZA/1269, G/TBT/N/UGA/2102")</f>
        <v xml:space="preserve"> G/TBT/N/BDI/561, G/TBT/N/KEN/1753, G/TBT/N/RWA/1128, G/TBT/N/TZA/1269, G/TBT/N/UGA/2102</v>
      </c>
      <c r="E170" s="8" t="s">
        <v>539</v>
      </c>
      <c r="F170" s="8" t="s">
        <v>540</v>
      </c>
      <c r="H170" s="8" t="s">
        <v>542</v>
      </c>
      <c r="I170" s="8" t="s">
        <v>543</v>
      </c>
      <c r="J170" s="8" t="s">
        <v>544</v>
      </c>
      <c r="K170" s="8" t="s">
        <v>24</v>
      </c>
      <c r="L170" s="6"/>
      <c r="M170" s="7">
        <v>45730</v>
      </c>
      <c r="N170" s="6" t="s">
        <v>25</v>
      </c>
      <c r="O170" s="8" t="s">
        <v>545</v>
      </c>
      <c r="P170" s="6" t="str">
        <f>HYPERLINK("https://docs.wto.org/imrd/directdoc.asp?DDFDocuments/t/G/TBTN25/BDI561.DOCX", "https://docs.wto.org/imrd/directdoc.asp?DDFDocuments/t/G/TBTN25/BDI561.DOCX")</f>
        <v>https://docs.wto.org/imrd/directdoc.asp?DDFDocuments/t/G/TBTN25/BDI561.DOCX</v>
      </c>
      <c r="Q170" s="6" t="str">
        <f>HYPERLINK("https://docs.wto.org/imrd/directdoc.asp?DDFDocuments/u/G/TBTN25/BDI561.DOCX", "https://docs.wto.org/imrd/directdoc.asp?DDFDocuments/u/G/TBTN25/BDI561.DOCX")</f>
        <v>https://docs.wto.org/imrd/directdoc.asp?DDFDocuments/u/G/TBTN25/BDI561.DOCX</v>
      </c>
      <c r="R170" s="6" t="str">
        <f>HYPERLINK("https://docs.wto.org/imrd/directdoc.asp?DDFDocuments/v/G/TBTN25/BDI561.DOCX", "https://docs.wto.org/imrd/directdoc.asp?DDFDocuments/v/G/TBTN25/BDI561.DOCX")</f>
        <v>https://docs.wto.org/imrd/directdoc.asp?DDFDocuments/v/G/TBTN25/BDI561.DOCX</v>
      </c>
    </row>
    <row r="171" spans="1:18" ht="45" x14ac:dyDescent="0.25">
      <c r="A171" s="8" t="s">
        <v>548</v>
      </c>
      <c r="B171" s="6" t="s">
        <v>17</v>
      </c>
      <c r="C171" s="7">
        <v>45670</v>
      </c>
      <c r="D171" s="9" t="str">
        <f>HYPERLINK("https://eping.wto.org/en/Search?viewData= G/TBT/N/BDI/562, G/TBT/N/KEN/1754, G/TBT/N/RWA/1129, G/TBT/N/TZA/1270, G/TBT/N/UGA/2103"," G/TBT/N/BDI/562, G/TBT/N/KEN/1754, G/TBT/N/RWA/1129, G/TBT/N/TZA/1270, G/TBT/N/UGA/2103")</f>
        <v xml:space="preserve"> G/TBT/N/BDI/562, G/TBT/N/KEN/1754, G/TBT/N/RWA/1129, G/TBT/N/TZA/1270, G/TBT/N/UGA/2103</v>
      </c>
      <c r="E171" s="8" t="s">
        <v>546</v>
      </c>
      <c r="F171" s="8" t="s">
        <v>547</v>
      </c>
      <c r="H171" s="8" t="s">
        <v>549</v>
      </c>
      <c r="I171" s="8" t="s">
        <v>543</v>
      </c>
      <c r="J171" s="8" t="s">
        <v>550</v>
      </c>
      <c r="K171" s="8" t="s">
        <v>24</v>
      </c>
      <c r="L171" s="6"/>
      <c r="M171" s="7">
        <v>45730</v>
      </c>
      <c r="N171" s="6" t="s">
        <v>25</v>
      </c>
      <c r="O171" s="8" t="s">
        <v>551</v>
      </c>
      <c r="P171" s="6" t="str">
        <f>HYPERLINK("https://docs.wto.org/imrd/directdoc.asp?DDFDocuments/t/G/TBTN25/BDI562.DOCX", "https://docs.wto.org/imrd/directdoc.asp?DDFDocuments/t/G/TBTN25/BDI562.DOCX")</f>
        <v>https://docs.wto.org/imrd/directdoc.asp?DDFDocuments/t/G/TBTN25/BDI562.DOCX</v>
      </c>
      <c r="Q171" s="6" t="str">
        <f>HYPERLINK("https://docs.wto.org/imrd/directdoc.asp?DDFDocuments/u/G/TBTN25/BDI562.DOCX", "https://docs.wto.org/imrd/directdoc.asp?DDFDocuments/u/G/TBTN25/BDI562.DOCX")</f>
        <v>https://docs.wto.org/imrd/directdoc.asp?DDFDocuments/u/G/TBTN25/BDI562.DOCX</v>
      </c>
      <c r="R171" s="6" t="str">
        <f>HYPERLINK("https://docs.wto.org/imrd/directdoc.asp?DDFDocuments/v/G/TBTN25/BDI562.DOCX", "https://docs.wto.org/imrd/directdoc.asp?DDFDocuments/v/G/TBTN25/BDI562.DOCX")</f>
        <v>https://docs.wto.org/imrd/directdoc.asp?DDFDocuments/v/G/TBTN25/BDI562.DOCX</v>
      </c>
    </row>
    <row r="172" spans="1:18" ht="45" x14ac:dyDescent="0.25">
      <c r="A172" s="8" t="s">
        <v>548</v>
      </c>
      <c r="B172" s="6" t="s">
        <v>27</v>
      </c>
      <c r="C172" s="7">
        <v>45670</v>
      </c>
      <c r="D172" s="9" t="str">
        <f>HYPERLINK("https://eping.wto.org/en/Search?viewData= G/TBT/N/BDI/562, G/TBT/N/KEN/1754, G/TBT/N/RWA/1129, G/TBT/N/TZA/1270, G/TBT/N/UGA/2103"," G/TBT/N/BDI/562, G/TBT/N/KEN/1754, G/TBT/N/RWA/1129, G/TBT/N/TZA/1270, G/TBT/N/UGA/2103")</f>
        <v xml:space="preserve"> G/TBT/N/BDI/562, G/TBT/N/KEN/1754, G/TBT/N/RWA/1129, G/TBT/N/TZA/1270, G/TBT/N/UGA/2103</v>
      </c>
      <c r="E172" s="8" t="s">
        <v>546</v>
      </c>
      <c r="F172" s="8" t="s">
        <v>547</v>
      </c>
      <c r="H172" s="8" t="s">
        <v>549</v>
      </c>
      <c r="I172" s="8" t="s">
        <v>543</v>
      </c>
      <c r="J172" s="8" t="s">
        <v>550</v>
      </c>
      <c r="K172" s="8" t="s">
        <v>24</v>
      </c>
      <c r="L172" s="6"/>
      <c r="M172" s="7">
        <v>45730</v>
      </c>
      <c r="N172" s="6" t="s">
        <v>25</v>
      </c>
      <c r="O172" s="8" t="s">
        <v>551</v>
      </c>
      <c r="P172" s="6" t="str">
        <f>HYPERLINK("https://docs.wto.org/imrd/directdoc.asp?DDFDocuments/t/G/TBTN25/BDI562.DOCX", "https://docs.wto.org/imrd/directdoc.asp?DDFDocuments/t/G/TBTN25/BDI562.DOCX")</f>
        <v>https://docs.wto.org/imrd/directdoc.asp?DDFDocuments/t/G/TBTN25/BDI562.DOCX</v>
      </c>
      <c r="Q172" s="6" t="str">
        <f>HYPERLINK("https://docs.wto.org/imrd/directdoc.asp?DDFDocuments/u/G/TBTN25/BDI562.DOCX", "https://docs.wto.org/imrd/directdoc.asp?DDFDocuments/u/G/TBTN25/BDI562.DOCX")</f>
        <v>https://docs.wto.org/imrd/directdoc.asp?DDFDocuments/u/G/TBTN25/BDI562.DOCX</v>
      </c>
      <c r="R172" s="6" t="str">
        <f>HYPERLINK("https://docs.wto.org/imrd/directdoc.asp?DDFDocuments/v/G/TBTN25/BDI562.DOCX", "https://docs.wto.org/imrd/directdoc.asp?DDFDocuments/v/G/TBTN25/BDI562.DOCX")</f>
        <v>https://docs.wto.org/imrd/directdoc.asp?DDFDocuments/v/G/TBTN25/BDI562.DOCX</v>
      </c>
    </row>
    <row r="173" spans="1:18" ht="30" x14ac:dyDescent="0.25">
      <c r="A173" s="8" t="s">
        <v>554</v>
      </c>
      <c r="B173" s="6" t="s">
        <v>240</v>
      </c>
      <c r="C173" s="7">
        <v>45670</v>
      </c>
      <c r="D173"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173" s="8" t="s">
        <v>552</v>
      </c>
      <c r="F173" s="8" t="s">
        <v>553</v>
      </c>
      <c r="H173" s="8" t="s">
        <v>555</v>
      </c>
      <c r="I173" s="8" t="s">
        <v>556</v>
      </c>
      <c r="J173" s="8" t="s">
        <v>227</v>
      </c>
      <c r="K173" s="8" t="s">
        <v>81</v>
      </c>
      <c r="L173" s="6"/>
      <c r="M173" s="7">
        <v>45730</v>
      </c>
      <c r="N173" s="6" t="s">
        <v>25</v>
      </c>
      <c r="O173" s="8" t="s">
        <v>557</v>
      </c>
      <c r="P173" s="6" t="str">
        <f>HYPERLINK("https://docs.wto.org/imrd/directdoc.asp?DDFDocuments/t/G/TBTN25/ARE649.DOCX", "https://docs.wto.org/imrd/directdoc.asp?DDFDocuments/t/G/TBTN25/ARE649.DOCX")</f>
        <v>https://docs.wto.org/imrd/directdoc.asp?DDFDocuments/t/G/TBTN25/ARE649.DOCX</v>
      </c>
      <c r="Q173" s="6" t="str">
        <f>HYPERLINK("https://docs.wto.org/imrd/directdoc.asp?DDFDocuments/u/G/TBTN25/ARE649.DOCX", "https://docs.wto.org/imrd/directdoc.asp?DDFDocuments/u/G/TBTN25/ARE649.DOCX")</f>
        <v>https://docs.wto.org/imrd/directdoc.asp?DDFDocuments/u/G/TBTN25/ARE649.DOCX</v>
      </c>
      <c r="R173" s="6" t="str">
        <f>HYPERLINK("https://docs.wto.org/imrd/directdoc.asp?DDFDocuments/v/G/TBTN25/ARE649.DOCX", "https://docs.wto.org/imrd/directdoc.asp?DDFDocuments/v/G/TBTN25/ARE649.DOCX")</f>
        <v>https://docs.wto.org/imrd/directdoc.asp?DDFDocuments/v/G/TBTN25/ARE649.DOCX</v>
      </c>
    </row>
    <row r="174" spans="1:18" x14ac:dyDescent="0.25">
      <c r="A174" s="8" t="s">
        <v>315</v>
      </c>
      <c r="B174" s="6" t="s">
        <v>239</v>
      </c>
      <c r="C174" s="7">
        <v>45670</v>
      </c>
      <c r="D174"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174" s="8" t="s">
        <v>558</v>
      </c>
      <c r="F174" s="8" t="s">
        <v>559</v>
      </c>
      <c r="H174" s="8" t="s">
        <v>24</v>
      </c>
      <c r="I174" s="8" t="s">
        <v>316</v>
      </c>
      <c r="J174" s="8" t="s">
        <v>227</v>
      </c>
      <c r="K174" s="8" t="s">
        <v>81</v>
      </c>
      <c r="L174" s="6"/>
      <c r="M174" s="7">
        <v>45730</v>
      </c>
      <c r="N174" s="6" t="s">
        <v>25</v>
      </c>
      <c r="O174" s="8" t="s">
        <v>560</v>
      </c>
      <c r="P174" s="6" t="str">
        <f>HYPERLINK("https://docs.wto.org/imrd/directdoc.asp?DDFDocuments/t/G/TBTN25/ARE648.DOCX", "https://docs.wto.org/imrd/directdoc.asp?DDFDocuments/t/G/TBTN25/ARE648.DOCX")</f>
        <v>https://docs.wto.org/imrd/directdoc.asp?DDFDocuments/t/G/TBTN25/ARE648.DOCX</v>
      </c>
      <c r="Q174" s="6" t="str">
        <f>HYPERLINK("https://docs.wto.org/imrd/directdoc.asp?DDFDocuments/u/G/TBTN25/ARE648.DOCX", "https://docs.wto.org/imrd/directdoc.asp?DDFDocuments/u/G/TBTN25/ARE648.DOCX")</f>
        <v>https://docs.wto.org/imrd/directdoc.asp?DDFDocuments/u/G/TBTN25/ARE648.DOCX</v>
      </c>
      <c r="R174" s="6" t="str">
        <f>HYPERLINK("https://docs.wto.org/imrd/directdoc.asp?DDFDocuments/v/G/TBTN25/ARE648.DOCX", "https://docs.wto.org/imrd/directdoc.asp?DDFDocuments/v/G/TBTN25/ARE648.DOCX")</f>
        <v>https://docs.wto.org/imrd/directdoc.asp?DDFDocuments/v/G/TBTN25/ARE648.DOCX</v>
      </c>
    </row>
    <row r="175" spans="1:18" ht="30" x14ac:dyDescent="0.25">
      <c r="A175" s="8" t="s">
        <v>315</v>
      </c>
      <c r="B175" s="6" t="s">
        <v>232</v>
      </c>
      <c r="C175" s="7">
        <v>45670</v>
      </c>
      <c r="D175"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175" s="8" t="s">
        <v>527</v>
      </c>
      <c r="F175" s="8" t="s">
        <v>528</v>
      </c>
      <c r="H175" s="8" t="s">
        <v>24</v>
      </c>
      <c r="I175" s="8" t="s">
        <v>316</v>
      </c>
      <c r="J175" s="8" t="s">
        <v>88</v>
      </c>
      <c r="K175" s="8" t="s">
        <v>81</v>
      </c>
      <c r="L175" s="6"/>
      <c r="M175" s="7">
        <v>45730</v>
      </c>
      <c r="N175" s="6" t="s">
        <v>25</v>
      </c>
      <c r="O175" s="8" t="s">
        <v>529</v>
      </c>
      <c r="P175" s="6" t="str">
        <f>HYPERLINK("https://docs.wto.org/imrd/directdoc.asp?DDFDocuments/t/G/TBTN25/ARE647.DOCX", "https://docs.wto.org/imrd/directdoc.asp?DDFDocuments/t/G/TBTN25/ARE647.DOCX")</f>
        <v>https://docs.wto.org/imrd/directdoc.asp?DDFDocuments/t/G/TBTN25/ARE647.DOCX</v>
      </c>
      <c r="Q175" s="6" t="str">
        <f>HYPERLINK("https://docs.wto.org/imrd/directdoc.asp?DDFDocuments/u/G/TBTN25/ARE647.DOCX", "https://docs.wto.org/imrd/directdoc.asp?DDFDocuments/u/G/TBTN25/ARE647.DOCX")</f>
        <v>https://docs.wto.org/imrd/directdoc.asp?DDFDocuments/u/G/TBTN25/ARE647.DOCX</v>
      </c>
      <c r="R175" s="6" t="str">
        <f>HYPERLINK("https://docs.wto.org/imrd/directdoc.asp?DDFDocuments/v/G/TBTN25/ARE647.DOCX", "https://docs.wto.org/imrd/directdoc.asp?DDFDocuments/v/G/TBTN25/ARE647.DOCX")</f>
        <v>https://docs.wto.org/imrd/directdoc.asp?DDFDocuments/v/G/TBTN25/ARE647.DOCX</v>
      </c>
    </row>
    <row r="176" spans="1:18" ht="45" x14ac:dyDescent="0.25">
      <c r="A176" s="8" t="s">
        <v>548</v>
      </c>
      <c r="B176" s="6" t="s">
        <v>46</v>
      </c>
      <c r="C176" s="7">
        <v>45670</v>
      </c>
      <c r="D176" s="9" t="str">
        <f>HYPERLINK("https://eping.wto.org/en/Search?viewData= G/TBT/N/BDI/562, G/TBT/N/KEN/1754, G/TBT/N/RWA/1129, G/TBT/N/TZA/1270, G/TBT/N/UGA/2103"," G/TBT/N/BDI/562, G/TBT/N/KEN/1754, G/TBT/N/RWA/1129, G/TBT/N/TZA/1270, G/TBT/N/UGA/2103")</f>
        <v xml:space="preserve"> G/TBT/N/BDI/562, G/TBT/N/KEN/1754, G/TBT/N/RWA/1129, G/TBT/N/TZA/1270, G/TBT/N/UGA/2103</v>
      </c>
      <c r="E176" s="8" t="s">
        <v>546</v>
      </c>
      <c r="F176" s="8" t="s">
        <v>547</v>
      </c>
      <c r="H176" s="8" t="s">
        <v>549</v>
      </c>
      <c r="I176" s="8" t="s">
        <v>543</v>
      </c>
      <c r="J176" s="8" t="s">
        <v>550</v>
      </c>
      <c r="K176" s="8" t="s">
        <v>24</v>
      </c>
      <c r="L176" s="6"/>
      <c r="M176" s="7">
        <v>45730</v>
      </c>
      <c r="N176" s="6" t="s">
        <v>25</v>
      </c>
      <c r="O176" s="8" t="s">
        <v>551</v>
      </c>
      <c r="P176" s="6" t="str">
        <f>HYPERLINK("https://docs.wto.org/imrd/directdoc.asp?DDFDocuments/t/G/TBTN25/BDI562.DOCX", "https://docs.wto.org/imrd/directdoc.asp?DDFDocuments/t/G/TBTN25/BDI562.DOCX")</f>
        <v>https://docs.wto.org/imrd/directdoc.asp?DDFDocuments/t/G/TBTN25/BDI562.DOCX</v>
      </c>
      <c r="Q176" s="6" t="str">
        <f>HYPERLINK("https://docs.wto.org/imrd/directdoc.asp?DDFDocuments/u/G/TBTN25/BDI562.DOCX", "https://docs.wto.org/imrd/directdoc.asp?DDFDocuments/u/G/TBTN25/BDI562.DOCX")</f>
        <v>https://docs.wto.org/imrd/directdoc.asp?DDFDocuments/u/G/TBTN25/BDI562.DOCX</v>
      </c>
      <c r="R176" s="6" t="str">
        <f>HYPERLINK("https://docs.wto.org/imrd/directdoc.asp?DDFDocuments/v/G/TBTN25/BDI562.DOCX", "https://docs.wto.org/imrd/directdoc.asp?DDFDocuments/v/G/TBTN25/BDI562.DOCX")</f>
        <v>https://docs.wto.org/imrd/directdoc.asp?DDFDocuments/v/G/TBTN25/BDI562.DOCX</v>
      </c>
    </row>
    <row r="177" spans="1:18" ht="60" x14ac:dyDescent="0.25">
      <c r="A177" s="8" t="s">
        <v>563</v>
      </c>
      <c r="B177" s="6" t="s">
        <v>45</v>
      </c>
      <c r="C177" s="7">
        <v>45670</v>
      </c>
      <c r="D177" s="9" t="str">
        <f>HYPERLINK("https://eping.wto.org/en/Search?viewData= G/TBT/N/BDI/559, G/TBT/N/KEN/1751, G/TBT/N/RWA/1126, G/TBT/N/TZA/1267, G/TBT/N/UGA/2100"," G/TBT/N/BDI/559, G/TBT/N/KEN/1751, G/TBT/N/RWA/1126, G/TBT/N/TZA/1267, G/TBT/N/UGA/2100")</f>
        <v xml:space="preserve"> G/TBT/N/BDI/559, G/TBT/N/KEN/1751, G/TBT/N/RWA/1126, G/TBT/N/TZA/1267, G/TBT/N/UGA/2100</v>
      </c>
      <c r="E177" s="8" t="s">
        <v>561</v>
      </c>
      <c r="F177" s="8" t="s">
        <v>562</v>
      </c>
      <c r="H177" s="8" t="s">
        <v>564</v>
      </c>
      <c r="I177" s="8" t="s">
        <v>543</v>
      </c>
      <c r="J177" s="8" t="s">
        <v>381</v>
      </c>
      <c r="K177" s="8" t="s">
        <v>24</v>
      </c>
      <c r="L177" s="6"/>
      <c r="M177" s="7">
        <v>45730</v>
      </c>
      <c r="N177" s="6" t="s">
        <v>25</v>
      </c>
      <c r="O177" s="8" t="s">
        <v>565</v>
      </c>
      <c r="P177" s="6" t="str">
        <f>HYPERLINK("https://docs.wto.org/imrd/directdoc.asp?DDFDocuments/t/G/TBTN25/BDI559.DOCX", "https://docs.wto.org/imrd/directdoc.asp?DDFDocuments/t/G/TBTN25/BDI559.DOCX")</f>
        <v>https://docs.wto.org/imrd/directdoc.asp?DDFDocuments/t/G/TBTN25/BDI559.DOCX</v>
      </c>
      <c r="Q177" s="6" t="str">
        <f>HYPERLINK("https://docs.wto.org/imrd/directdoc.asp?DDFDocuments/u/G/TBTN25/BDI559.DOCX", "https://docs.wto.org/imrd/directdoc.asp?DDFDocuments/u/G/TBTN25/BDI559.DOCX")</f>
        <v>https://docs.wto.org/imrd/directdoc.asp?DDFDocuments/u/G/TBTN25/BDI559.DOCX</v>
      </c>
      <c r="R177" s="6" t="str">
        <f>HYPERLINK("https://docs.wto.org/imrd/directdoc.asp?DDFDocuments/v/G/TBTN25/BDI559.DOCX", "https://docs.wto.org/imrd/directdoc.asp?DDFDocuments/v/G/TBTN25/BDI559.DOCX")</f>
        <v>https://docs.wto.org/imrd/directdoc.asp?DDFDocuments/v/G/TBTN25/BDI559.DOCX</v>
      </c>
    </row>
    <row r="178" spans="1:18" ht="30" x14ac:dyDescent="0.25">
      <c r="A178" s="8" t="s">
        <v>541</v>
      </c>
      <c r="B178" s="6" t="s">
        <v>27</v>
      </c>
      <c r="C178" s="7">
        <v>45670</v>
      </c>
      <c r="D178" s="9" t="str">
        <f>HYPERLINK("https://eping.wto.org/en/Search?viewData= G/TBT/N/BDI/561, G/TBT/N/KEN/1753, G/TBT/N/RWA/1128, G/TBT/N/TZA/1269, G/TBT/N/UGA/2102"," G/TBT/N/BDI/561, G/TBT/N/KEN/1753, G/TBT/N/RWA/1128, G/TBT/N/TZA/1269, G/TBT/N/UGA/2102")</f>
        <v xml:space="preserve"> G/TBT/N/BDI/561, G/TBT/N/KEN/1753, G/TBT/N/RWA/1128, G/TBT/N/TZA/1269, G/TBT/N/UGA/2102</v>
      </c>
      <c r="E178" s="8" t="s">
        <v>539</v>
      </c>
      <c r="F178" s="8" t="s">
        <v>540</v>
      </c>
      <c r="H178" s="8" t="s">
        <v>542</v>
      </c>
      <c r="I178" s="8" t="s">
        <v>543</v>
      </c>
      <c r="J178" s="8" t="s">
        <v>544</v>
      </c>
      <c r="K178" s="8" t="s">
        <v>24</v>
      </c>
      <c r="L178" s="6"/>
      <c r="M178" s="7">
        <v>45730</v>
      </c>
      <c r="N178" s="6" t="s">
        <v>25</v>
      </c>
      <c r="O178" s="8" t="s">
        <v>545</v>
      </c>
      <c r="P178" s="6" t="str">
        <f>HYPERLINK("https://docs.wto.org/imrd/directdoc.asp?DDFDocuments/t/G/TBTN25/BDI561.DOCX", "https://docs.wto.org/imrd/directdoc.asp?DDFDocuments/t/G/TBTN25/BDI561.DOCX")</f>
        <v>https://docs.wto.org/imrd/directdoc.asp?DDFDocuments/t/G/TBTN25/BDI561.DOCX</v>
      </c>
      <c r="Q178" s="6" t="str">
        <f>HYPERLINK("https://docs.wto.org/imrd/directdoc.asp?DDFDocuments/u/G/TBTN25/BDI561.DOCX", "https://docs.wto.org/imrd/directdoc.asp?DDFDocuments/u/G/TBTN25/BDI561.DOCX")</f>
        <v>https://docs.wto.org/imrd/directdoc.asp?DDFDocuments/u/G/TBTN25/BDI561.DOCX</v>
      </c>
      <c r="R178" s="6" t="str">
        <f>HYPERLINK("https://docs.wto.org/imrd/directdoc.asp?DDFDocuments/v/G/TBTN25/BDI561.DOCX", "https://docs.wto.org/imrd/directdoc.asp?DDFDocuments/v/G/TBTN25/BDI561.DOCX")</f>
        <v>https://docs.wto.org/imrd/directdoc.asp?DDFDocuments/v/G/TBTN25/BDI561.DOCX</v>
      </c>
    </row>
    <row r="179" spans="1:18" ht="30" x14ac:dyDescent="0.25">
      <c r="A179" s="8" t="s">
        <v>315</v>
      </c>
      <c r="B179" s="6" t="s">
        <v>239</v>
      </c>
      <c r="C179" s="7">
        <v>45670</v>
      </c>
      <c r="D179"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179" s="8" t="s">
        <v>535</v>
      </c>
      <c r="F179" s="8" t="s">
        <v>536</v>
      </c>
      <c r="H179" s="8" t="s">
        <v>537</v>
      </c>
      <c r="I179" s="8" t="s">
        <v>316</v>
      </c>
      <c r="J179" s="8" t="s">
        <v>227</v>
      </c>
      <c r="K179" s="8" t="s">
        <v>81</v>
      </c>
      <c r="L179" s="6"/>
      <c r="M179" s="7">
        <v>45730</v>
      </c>
      <c r="N179" s="6" t="s">
        <v>25</v>
      </c>
      <c r="O179" s="8" t="s">
        <v>538</v>
      </c>
      <c r="P179" s="6" t="str">
        <f>HYPERLINK("https://docs.wto.org/imrd/directdoc.asp?DDFDocuments/t/G/TBTN25/ARE650.DOCX", "https://docs.wto.org/imrd/directdoc.asp?DDFDocuments/t/G/TBTN25/ARE650.DOCX")</f>
        <v>https://docs.wto.org/imrd/directdoc.asp?DDFDocuments/t/G/TBTN25/ARE650.DOCX</v>
      </c>
      <c r="Q179" s="6" t="str">
        <f>HYPERLINK("https://docs.wto.org/imrd/directdoc.asp?DDFDocuments/u/G/TBTN25/ARE650.DOCX", "https://docs.wto.org/imrd/directdoc.asp?DDFDocuments/u/G/TBTN25/ARE650.DOCX")</f>
        <v>https://docs.wto.org/imrd/directdoc.asp?DDFDocuments/u/G/TBTN25/ARE650.DOCX</v>
      </c>
      <c r="R179" s="6" t="str">
        <f>HYPERLINK("https://docs.wto.org/imrd/directdoc.asp?DDFDocuments/v/G/TBTN25/ARE650.DOCX", "https://docs.wto.org/imrd/directdoc.asp?DDFDocuments/v/G/TBTN25/ARE650.DOCX")</f>
        <v>https://docs.wto.org/imrd/directdoc.asp?DDFDocuments/v/G/TBTN25/ARE650.DOCX</v>
      </c>
    </row>
    <row r="180" spans="1:18" ht="45" x14ac:dyDescent="0.25">
      <c r="A180" s="8" t="s">
        <v>315</v>
      </c>
      <c r="B180" s="6" t="s">
        <v>220</v>
      </c>
      <c r="C180" s="7">
        <v>45670</v>
      </c>
      <c r="D180"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180" s="8" t="s">
        <v>566</v>
      </c>
      <c r="F180" s="8" t="s">
        <v>567</v>
      </c>
      <c r="H180" s="8" t="s">
        <v>200</v>
      </c>
      <c r="I180" s="8" t="s">
        <v>316</v>
      </c>
      <c r="J180" s="8" t="s">
        <v>227</v>
      </c>
      <c r="K180" s="8" t="s">
        <v>81</v>
      </c>
      <c r="L180" s="6"/>
      <c r="M180" s="7">
        <v>45730</v>
      </c>
      <c r="N180" s="6" t="s">
        <v>25</v>
      </c>
      <c r="O180" s="8" t="s">
        <v>568</v>
      </c>
      <c r="P180" s="6" t="str">
        <f>HYPERLINK("https://docs.wto.org/imrd/directdoc.asp?DDFDocuments/t/G/TBTN25/ARE652.DOCX", "https://docs.wto.org/imrd/directdoc.asp?DDFDocuments/t/G/TBTN25/ARE652.DOCX")</f>
        <v>https://docs.wto.org/imrd/directdoc.asp?DDFDocuments/t/G/TBTN25/ARE652.DOCX</v>
      </c>
      <c r="Q180" s="6" t="str">
        <f>HYPERLINK("https://docs.wto.org/imrd/directdoc.asp?DDFDocuments/u/G/TBTN25/ARE652.DOCX", "https://docs.wto.org/imrd/directdoc.asp?DDFDocuments/u/G/TBTN25/ARE652.DOCX")</f>
        <v>https://docs.wto.org/imrd/directdoc.asp?DDFDocuments/u/G/TBTN25/ARE652.DOCX</v>
      </c>
      <c r="R180" s="6" t="str">
        <f>HYPERLINK("https://docs.wto.org/imrd/directdoc.asp?DDFDocuments/v/G/TBTN25/ARE652.DOCX", "https://docs.wto.org/imrd/directdoc.asp?DDFDocuments/v/G/TBTN25/ARE652.DOCX")</f>
        <v>https://docs.wto.org/imrd/directdoc.asp?DDFDocuments/v/G/TBTN25/ARE652.DOCX</v>
      </c>
    </row>
    <row r="181" spans="1:18" ht="45" x14ac:dyDescent="0.25">
      <c r="A181" s="8" t="s">
        <v>315</v>
      </c>
      <c r="B181" s="6" t="s">
        <v>221</v>
      </c>
      <c r="C181" s="7">
        <v>45670</v>
      </c>
      <c r="D181"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181" s="8" t="s">
        <v>569</v>
      </c>
      <c r="F181" s="8" t="s">
        <v>570</v>
      </c>
      <c r="H181" s="8" t="s">
        <v>24</v>
      </c>
      <c r="I181" s="8" t="s">
        <v>316</v>
      </c>
      <c r="J181" s="8" t="s">
        <v>88</v>
      </c>
      <c r="K181" s="8" t="s">
        <v>81</v>
      </c>
      <c r="L181" s="6"/>
      <c r="M181" s="7">
        <v>45730</v>
      </c>
      <c r="N181" s="6" t="s">
        <v>25</v>
      </c>
      <c r="O181" s="8" t="s">
        <v>571</v>
      </c>
      <c r="P181" s="6" t="str">
        <f>HYPERLINK("https://docs.wto.org/imrd/directdoc.asp?DDFDocuments/t/G/TBTN25/ARE646.DOCX", "https://docs.wto.org/imrd/directdoc.asp?DDFDocuments/t/G/TBTN25/ARE646.DOCX")</f>
        <v>https://docs.wto.org/imrd/directdoc.asp?DDFDocuments/t/G/TBTN25/ARE646.DOCX</v>
      </c>
      <c r="Q181" s="6" t="str">
        <f>HYPERLINK("https://docs.wto.org/imrd/directdoc.asp?DDFDocuments/u/G/TBTN25/ARE646.DOCX", "https://docs.wto.org/imrd/directdoc.asp?DDFDocuments/u/G/TBTN25/ARE646.DOCX")</f>
        <v>https://docs.wto.org/imrd/directdoc.asp?DDFDocuments/u/G/TBTN25/ARE646.DOCX</v>
      </c>
      <c r="R181" s="6" t="str">
        <f>HYPERLINK("https://docs.wto.org/imrd/directdoc.asp?DDFDocuments/v/G/TBTN25/ARE646.DOCX", "https://docs.wto.org/imrd/directdoc.asp?DDFDocuments/v/G/TBTN25/ARE646.DOCX")</f>
        <v>https://docs.wto.org/imrd/directdoc.asp?DDFDocuments/v/G/TBTN25/ARE646.DOCX</v>
      </c>
    </row>
    <row r="182" spans="1:18" ht="30" x14ac:dyDescent="0.25">
      <c r="A182" s="8" t="s">
        <v>315</v>
      </c>
      <c r="B182" s="6" t="s">
        <v>220</v>
      </c>
      <c r="C182" s="7">
        <v>45670</v>
      </c>
      <c r="D182"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182" s="8" t="s">
        <v>527</v>
      </c>
      <c r="F182" s="8" t="s">
        <v>528</v>
      </c>
      <c r="H182" s="8" t="s">
        <v>24</v>
      </c>
      <c r="I182" s="8" t="s">
        <v>316</v>
      </c>
      <c r="J182" s="8" t="s">
        <v>88</v>
      </c>
      <c r="K182" s="8" t="s">
        <v>81</v>
      </c>
      <c r="L182" s="6"/>
      <c r="M182" s="7">
        <v>45730</v>
      </c>
      <c r="N182" s="6" t="s">
        <v>25</v>
      </c>
      <c r="O182" s="8" t="s">
        <v>529</v>
      </c>
      <c r="P182" s="6" t="str">
        <f>HYPERLINK("https://docs.wto.org/imrd/directdoc.asp?DDFDocuments/t/G/TBTN25/ARE647.DOCX", "https://docs.wto.org/imrd/directdoc.asp?DDFDocuments/t/G/TBTN25/ARE647.DOCX")</f>
        <v>https://docs.wto.org/imrd/directdoc.asp?DDFDocuments/t/G/TBTN25/ARE647.DOCX</v>
      </c>
      <c r="Q182" s="6" t="str">
        <f>HYPERLINK("https://docs.wto.org/imrd/directdoc.asp?DDFDocuments/u/G/TBTN25/ARE647.DOCX", "https://docs.wto.org/imrd/directdoc.asp?DDFDocuments/u/G/TBTN25/ARE647.DOCX")</f>
        <v>https://docs.wto.org/imrd/directdoc.asp?DDFDocuments/u/G/TBTN25/ARE647.DOCX</v>
      </c>
      <c r="R182" s="6" t="str">
        <f>HYPERLINK("https://docs.wto.org/imrd/directdoc.asp?DDFDocuments/v/G/TBTN25/ARE647.DOCX", "https://docs.wto.org/imrd/directdoc.asp?DDFDocuments/v/G/TBTN25/ARE647.DOCX")</f>
        <v>https://docs.wto.org/imrd/directdoc.asp?DDFDocuments/v/G/TBTN25/ARE647.DOCX</v>
      </c>
    </row>
    <row r="183" spans="1:18" ht="30" x14ac:dyDescent="0.25">
      <c r="A183" s="8" t="s">
        <v>532</v>
      </c>
      <c r="B183" s="6" t="s">
        <v>222</v>
      </c>
      <c r="C183" s="7">
        <v>45670</v>
      </c>
      <c r="D183"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183" s="8" t="s">
        <v>530</v>
      </c>
      <c r="F183" s="8" t="s">
        <v>531</v>
      </c>
      <c r="H183" s="8" t="s">
        <v>24</v>
      </c>
      <c r="I183" s="8" t="s">
        <v>533</v>
      </c>
      <c r="J183" s="8" t="s">
        <v>227</v>
      </c>
      <c r="K183" s="8" t="s">
        <v>81</v>
      </c>
      <c r="L183" s="6"/>
      <c r="M183" s="7">
        <v>45730</v>
      </c>
      <c r="N183" s="6" t="s">
        <v>25</v>
      </c>
      <c r="O183" s="8" t="s">
        <v>534</v>
      </c>
      <c r="P183" s="6" t="str">
        <f>HYPERLINK("https://docs.wto.org/imrd/directdoc.asp?DDFDocuments/t/G/TBTN25/ARE651.DOCX", "https://docs.wto.org/imrd/directdoc.asp?DDFDocuments/t/G/TBTN25/ARE651.DOCX")</f>
        <v>https://docs.wto.org/imrd/directdoc.asp?DDFDocuments/t/G/TBTN25/ARE651.DOCX</v>
      </c>
      <c r="Q183" s="6" t="str">
        <f>HYPERLINK("https://docs.wto.org/imrd/directdoc.asp?DDFDocuments/u/G/TBTN25/ARE651.DOCX", "https://docs.wto.org/imrd/directdoc.asp?DDFDocuments/u/G/TBTN25/ARE651.DOCX")</f>
        <v>https://docs.wto.org/imrd/directdoc.asp?DDFDocuments/u/G/TBTN25/ARE651.DOCX</v>
      </c>
      <c r="R183" s="6" t="str">
        <f>HYPERLINK("https://docs.wto.org/imrd/directdoc.asp?DDFDocuments/v/G/TBTN25/ARE651.DOCX", "https://docs.wto.org/imrd/directdoc.asp?DDFDocuments/v/G/TBTN25/ARE651.DOCX")</f>
        <v>https://docs.wto.org/imrd/directdoc.asp?DDFDocuments/v/G/TBTN25/ARE651.DOCX</v>
      </c>
    </row>
    <row r="184" spans="1:18" ht="45" x14ac:dyDescent="0.25">
      <c r="A184" s="8" t="s">
        <v>574</v>
      </c>
      <c r="B184" s="6" t="s">
        <v>46</v>
      </c>
      <c r="C184" s="7">
        <v>45670</v>
      </c>
      <c r="D184" s="9" t="str">
        <f>HYPERLINK("https://eping.wto.org/en/Search?viewData= G/TBT/N/BDI/560, G/TBT/N/KEN/1752, G/TBT/N/RWA/1127, G/TBT/N/TZA/1268, G/TBT/N/UGA/2101"," G/TBT/N/BDI/560, G/TBT/N/KEN/1752, G/TBT/N/RWA/1127, G/TBT/N/TZA/1268, G/TBT/N/UGA/2101")</f>
        <v xml:space="preserve"> G/TBT/N/BDI/560, G/TBT/N/KEN/1752, G/TBT/N/RWA/1127, G/TBT/N/TZA/1268, G/TBT/N/UGA/2101</v>
      </c>
      <c r="E184" s="8" t="s">
        <v>572</v>
      </c>
      <c r="F184" s="8" t="s">
        <v>573</v>
      </c>
      <c r="H184" s="8" t="s">
        <v>575</v>
      </c>
      <c r="I184" s="8" t="s">
        <v>543</v>
      </c>
      <c r="J184" s="8" t="s">
        <v>550</v>
      </c>
      <c r="K184" s="8" t="s">
        <v>24</v>
      </c>
      <c r="L184" s="6"/>
      <c r="M184" s="7">
        <v>45730</v>
      </c>
      <c r="N184" s="6" t="s">
        <v>25</v>
      </c>
      <c r="O184" s="8" t="s">
        <v>576</v>
      </c>
      <c r="P184" s="6" t="str">
        <f>HYPERLINK("https://docs.wto.org/imrd/directdoc.asp?DDFDocuments/t/G/TBTN25/BDI560.DOCX", "https://docs.wto.org/imrd/directdoc.asp?DDFDocuments/t/G/TBTN25/BDI560.DOCX")</f>
        <v>https://docs.wto.org/imrd/directdoc.asp?DDFDocuments/t/G/TBTN25/BDI560.DOCX</v>
      </c>
      <c r="Q184" s="6" t="str">
        <f>HYPERLINK("https://docs.wto.org/imrd/directdoc.asp?DDFDocuments/u/G/TBTN25/BDI560.DOCX", "https://docs.wto.org/imrd/directdoc.asp?DDFDocuments/u/G/TBTN25/BDI560.DOCX")</f>
        <v>https://docs.wto.org/imrd/directdoc.asp?DDFDocuments/u/G/TBTN25/BDI560.DOCX</v>
      </c>
      <c r="R184" s="6" t="str">
        <f>HYPERLINK("https://docs.wto.org/imrd/directdoc.asp?DDFDocuments/v/G/TBTN25/BDI560.DOCX", "https://docs.wto.org/imrd/directdoc.asp?DDFDocuments/v/G/TBTN25/BDI560.DOCX")</f>
        <v>https://docs.wto.org/imrd/directdoc.asp?DDFDocuments/v/G/TBTN25/BDI560.DOCX</v>
      </c>
    </row>
    <row r="185" spans="1:18" ht="30" x14ac:dyDescent="0.25">
      <c r="A185" s="8" t="s">
        <v>315</v>
      </c>
      <c r="B185" s="6" t="s">
        <v>196</v>
      </c>
      <c r="C185" s="7">
        <v>45670</v>
      </c>
      <c r="D185"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185" s="8" t="s">
        <v>535</v>
      </c>
      <c r="F185" s="8" t="s">
        <v>536</v>
      </c>
      <c r="H185" s="8" t="s">
        <v>537</v>
      </c>
      <c r="I185" s="8" t="s">
        <v>316</v>
      </c>
      <c r="J185" s="8" t="s">
        <v>227</v>
      </c>
      <c r="K185" s="8" t="s">
        <v>81</v>
      </c>
      <c r="L185" s="6"/>
      <c r="M185" s="7">
        <v>45730</v>
      </c>
      <c r="N185" s="6" t="s">
        <v>25</v>
      </c>
      <c r="O185" s="8" t="s">
        <v>538</v>
      </c>
      <c r="P185" s="6" t="str">
        <f>HYPERLINK("https://docs.wto.org/imrd/directdoc.asp?DDFDocuments/t/G/TBTN25/ARE650.DOCX", "https://docs.wto.org/imrd/directdoc.asp?DDFDocuments/t/G/TBTN25/ARE650.DOCX")</f>
        <v>https://docs.wto.org/imrd/directdoc.asp?DDFDocuments/t/G/TBTN25/ARE650.DOCX</v>
      </c>
      <c r="Q185" s="6" t="str">
        <f>HYPERLINK("https://docs.wto.org/imrd/directdoc.asp?DDFDocuments/u/G/TBTN25/ARE650.DOCX", "https://docs.wto.org/imrd/directdoc.asp?DDFDocuments/u/G/TBTN25/ARE650.DOCX")</f>
        <v>https://docs.wto.org/imrd/directdoc.asp?DDFDocuments/u/G/TBTN25/ARE650.DOCX</v>
      </c>
      <c r="R185" s="6" t="str">
        <f>HYPERLINK("https://docs.wto.org/imrd/directdoc.asp?DDFDocuments/v/G/TBTN25/ARE650.DOCX", "https://docs.wto.org/imrd/directdoc.asp?DDFDocuments/v/G/TBTN25/ARE650.DOCX")</f>
        <v>https://docs.wto.org/imrd/directdoc.asp?DDFDocuments/v/G/TBTN25/ARE650.DOCX</v>
      </c>
    </row>
    <row r="186" spans="1:18" ht="30" x14ac:dyDescent="0.25">
      <c r="A186" s="8" t="s">
        <v>532</v>
      </c>
      <c r="B186" s="6" t="s">
        <v>239</v>
      </c>
      <c r="C186" s="7">
        <v>45670</v>
      </c>
      <c r="D186"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186" s="8" t="s">
        <v>530</v>
      </c>
      <c r="F186" s="8" t="s">
        <v>531</v>
      </c>
      <c r="H186" s="8" t="s">
        <v>24</v>
      </c>
      <c r="I186" s="8" t="s">
        <v>533</v>
      </c>
      <c r="J186" s="8" t="s">
        <v>227</v>
      </c>
      <c r="K186" s="8" t="s">
        <v>81</v>
      </c>
      <c r="L186" s="6"/>
      <c r="M186" s="7">
        <v>45730</v>
      </c>
      <c r="N186" s="6" t="s">
        <v>25</v>
      </c>
      <c r="O186" s="8" t="s">
        <v>534</v>
      </c>
      <c r="P186" s="6" t="str">
        <f>HYPERLINK("https://docs.wto.org/imrd/directdoc.asp?DDFDocuments/t/G/TBTN25/ARE651.DOCX", "https://docs.wto.org/imrd/directdoc.asp?DDFDocuments/t/G/TBTN25/ARE651.DOCX")</f>
        <v>https://docs.wto.org/imrd/directdoc.asp?DDFDocuments/t/G/TBTN25/ARE651.DOCX</v>
      </c>
      <c r="Q186" s="6" t="str">
        <f>HYPERLINK("https://docs.wto.org/imrd/directdoc.asp?DDFDocuments/u/G/TBTN25/ARE651.DOCX", "https://docs.wto.org/imrd/directdoc.asp?DDFDocuments/u/G/TBTN25/ARE651.DOCX")</f>
        <v>https://docs.wto.org/imrd/directdoc.asp?DDFDocuments/u/G/TBTN25/ARE651.DOCX</v>
      </c>
      <c r="R186" s="6" t="str">
        <f>HYPERLINK("https://docs.wto.org/imrd/directdoc.asp?DDFDocuments/v/G/TBTN25/ARE651.DOCX", "https://docs.wto.org/imrd/directdoc.asp?DDFDocuments/v/G/TBTN25/ARE651.DOCX")</f>
        <v>https://docs.wto.org/imrd/directdoc.asp?DDFDocuments/v/G/TBTN25/ARE651.DOCX</v>
      </c>
    </row>
    <row r="187" spans="1:18" ht="60" x14ac:dyDescent="0.25">
      <c r="A187" s="8" t="s">
        <v>563</v>
      </c>
      <c r="B187" s="6" t="s">
        <v>17</v>
      </c>
      <c r="C187" s="7">
        <v>45670</v>
      </c>
      <c r="D187" s="9" t="str">
        <f>HYPERLINK("https://eping.wto.org/en/Search?viewData= G/TBT/N/BDI/559, G/TBT/N/KEN/1751, G/TBT/N/RWA/1126, G/TBT/N/TZA/1267, G/TBT/N/UGA/2100"," G/TBT/N/BDI/559, G/TBT/N/KEN/1751, G/TBT/N/RWA/1126, G/TBT/N/TZA/1267, G/TBT/N/UGA/2100")</f>
        <v xml:space="preserve"> G/TBT/N/BDI/559, G/TBT/N/KEN/1751, G/TBT/N/RWA/1126, G/TBT/N/TZA/1267, G/TBT/N/UGA/2100</v>
      </c>
      <c r="E187" s="8" t="s">
        <v>561</v>
      </c>
      <c r="F187" s="8" t="s">
        <v>562</v>
      </c>
      <c r="H187" s="8" t="s">
        <v>564</v>
      </c>
      <c r="I187" s="8" t="s">
        <v>543</v>
      </c>
      <c r="J187" s="8" t="s">
        <v>381</v>
      </c>
      <c r="K187" s="8" t="s">
        <v>24</v>
      </c>
      <c r="L187" s="6"/>
      <c r="M187" s="7">
        <v>45730</v>
      </c>
      <c r="N187" s="6" t="s">
        <v>25</v>
      </c>
      <c r="O187" s="8" t="s">
        <v>565</v>
      </c>
      <c r="P187" s="6" t="str">
        <f>HYPERLINK("https://docs.wto.org/imrd/directdoc.asp?DDFDocuments/t/G/TBTN25/BDI559.DOCX", "https://docs.wto.org/imrd/directdoc.asp?DDFDocuments/t/G/TBTN25/BDI559.DOCX")</f>
        <v>https://docs.wto.org/imrd/directdoc.asp?DDFDocuments/t/G/TBTN25/BDI559.DOCX</v>
      </c>
      <c r="Q187" s="6" t="str">
        <f>HYPERLINK("https://docs.wto.org/imrd/directdoc.asp?DDFDocuments/u/G/TBTN25/BDI559.DOCX", "https://docs.wto.org/imrd/directdoc.asp?DDFDocuments/u/G/TBTN25/BDI559.DOCX")</f>
        <v>https://docs.wto.org/imrd/directdoc.asp?DDFDocuments/u/G/TBTN25/BDI559.DOCX</v>
      </c>
      <c r="R187" s="6" t="str">
        <f>HYPERLINK("https://docs.wto.org/imrd/directdoc.asp?DDFDocuments/v/G/TBTN25/BDI559.DOCX", "https://docs.wto.org/imrd/directdoc.asp?DDFDocuments/v/G/TBTN25/BDI559.DOCX")</f>
        <v>https://docs.wto.org/imrd/directdoc.asp?DDFDocuments/v/G/TBTN25/BDI559.DOCX</v>
      </c>
    </row>
    <row r="188" spans="1:18" ht="45" x14ac:dyDescent="0.25">
      <c r="A188" s="8" t="s">
        <v>574</v>
      </c>
      <c r="B188" s="6" t="s">
        <v>17</v>
      </c>
      <c r="C188" s="7">
        <v>45670</v>
      </c>
      <c r="D188" s="9" t="str">
        <f>HYPERLINK("https://eping.wto.org/en/Search?viewData= G/TBT/N/BDI/560, G/TBT/N/KEN/1752, G/TBT/N/RWA/1127, G/TBT/N/TZA/1268, G/TBT/N/UGA/2101"," G/TBT/N/BDI/560, G/TBT/N/KEN/1752, G/TBT/N/RWA/1127, G/TBT/N/TZA/1268, G/TBT/N/UGA/2101")</f>
        <v xml:space="preserve"> G/TBT/N/BDI/560, G/TBT/N/KEN/1752, G/TBT/N/RWA/1127, G/TBT/N/TZA/1268, G/TBT/N/UGA/2101</v>
      </c>
      <c r="E188" s="8" t="s">
        <v>572</v>
      </c>
      <c r="F188" s="8" t="s">
        <v>573</v>
      </c>
      <c r="H188" s="8" t="s">
        <v>575</v>
      </c>
      <c r="I188" s="8" t="s">
        <v>543</v>
      </c>
      <c r="J188" s="8" t="s">
        <v>550</v>
      </c>
      <c r="K188" s="8" t="s">
        <v>24</v>
      </c>
      <c r="L188" s="6"/>
      <c r="M188" s="7">
        <v>45730</v>
      </c>
      <c r="N188" s="6" t="s">
        <v>25</v>
      </c>
      <c r="O188" s="8" t="s">
        <v>576</v>
      </c>
      <c r="P188" s="6" t="str">
        <f>HYPERLINK("https://docs.wto.org/imrd/directdoc.asp?DDFDocuments/t/G/TBTN25/BDI560.DOCX", "https://docs.wto.org/imrd/directdoc.asp?DDFDocuments/t/G/TBTN25/BDI560.DOCX")</f>
        <v>https://docs.wto.org/imrd/directdoc.asp?DDFDocuments/t/G/TBTN25/BDI560.DOCX</v>
      </c>
      <c r="Q188" s="6" t="str">
        <f>HYPERLINK("https://docs.wto.org/imrd/directdoc.asp?DDFDocuments/u/G/TBTN25/BDI560.DOCX", "https://docs.wto.org/imrd/directdoc.asp?DDFDocuments/u/G/TBTN25/BDI560.DOCX")</f>
        <v>https://docs.wto.org/imrd/directdoc.asp?DDFDocuments/u/G/TBTN25/BDI560.DOCX</v>
      </c>
      <c r="R188" s="6" t="str">
        <f>HYPERLINK("https://docs.wto.org/imrd/directdoc.asp?DDFDocuments/v/G/TBTN25/BDI560.DOCX", "https://docs.wto.org/imrd/directdoc.asp?DDFDocuments/v/G/TBTN25/BDI560.DOCX")</f>
        <v>https://docs.wto.org/imrd/directdoc.asp?DDFDocuments/v/G/TBTN25/BDI560.DOCX</v>
      </c>
    </row>
    <row r="189" spans="1:18" ht="45" x14ac:dyDescent="0.25">
      <c r="A189" s="8" t="s">
        <v>548</v>
      </c>
      <c r="B189" s="6" t="s">
        <v>45</v>
      </c>
      <c r="C189" s="7">
        <v>45670</v>
      </c>
      <c r="D189" s="9" t="str">
        <f>HYPERLINK("https://eping.wto.org/en/Search?viewData= G/TBT/N/BDI/562, G/TBT/N/KEN/1754, G/TBT/N/RWA/1129, G/TBT/N/TZA/1270, G/TBT/N/UGA/2103"," G/TBT/N/BDI/562, G/TBT/N/KEN/1754, G/TBT/N/RWA/1129, G/TBT/N/TZA/1270, G/TBT/N/UGA/2103")</f>
        <v xml:space="preserve"> G/TBT/N/BDI/562, G/TBT/N/KEN/1754, G/TBT/N/RWA/1129, G/TBT/N/TZA/1270, G/TBT/N/UGA/2103</v>
      </c>
      <c r="E189" s="8" t="s">
        <v>546</v>
      </c>
      <c r="F189" s="8" t="s">
        <v>547</v>
      </c>
      <c r="H189" s="8" t="s">
        <v>549</v>
      </c>
      <c r="I189" s="8" t="s">
        <v>543</v>
      </c>
      <c r="J189" s="8" t="s">
        <v>550</v>
      </c>
      <c r="K189" s="8" t="s">
        <v>24</v>
      </c>
      <c r="L189" s="6"/>
      <c r="M189" s="7">
        <v>45730</v>
      </c>
      <c r="N189" s="6" t="s">
        <v>25</v>
      </c>
      <c r="O189" s="8" t="s">
        <v>551</v>
      </c>
      <c r="P189" s="6" t="str">
        <f>HYPERLINK("https://docs.wto.org/imrd/directdoc.asp?DDFDocuments/t/G/TBTN25/BDI562.DOCX", "https://docs.wto.org/imrd/directdoc.asp?DDFDocuments/t/G/TBTN25/BDI562.DOCX")</f>
        <v>https://docs.wto.org/imrd/directdoc.asp?DDFDocuments/t/G/TBTN25/BDI562.DOCX</v>
      </c>
      <c r="Q189" s="6" t="str">
        <f>HYPERLINK("https://docs.wto.org/imrd/directdoc.asp?DDFDocuments/u/G/TBTN25/BDI562.DOCX", "https://docs.wto.org/imrd/directdoc.asp?DDFDocuments/u/G/TBTN25/BDI562.DOCX")</f>
        <v>https://docs.wto.org/imrd/directdoc.asp?DDFDocuments/u/G/TBTN25/BDI562.DOCX</v>
      </c>
      <c r="R189" s="6" t="str">
        <f>HYPERLINK("https://docs.wto.org/imrd/directdoc.asp?DDFDocuments/v/G/TBTN25/BDI562.DOCX", "https://docs.wto.org/imrd/directdoc.asp?DDFDocuments/v/G/TBTN25/BDI562.DOCX")</f>
        <v>https://docs.wto.org/imrd/directdoc.asp?DDFDocuments/v/G/TBTN25/BDI562.DOCX</v>
      </c>
    </row>
    <row r="190" spans="1:18" ht="30" x14ac:dyDescent="0.25">
      <c r="A190" s="8" t="s">
        <v>315</v>
      </c>
      <c r="B190" s="6" t="s">
        <v>240</v>
      </c>
      <c r="C190" s="7">
        <v>45670</v>
      </c>
      <c r="D190"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190" s="8" t="s">
        <v>535</v>
      </c>
      <c r="F190" s="8" t="s">
        <v>536</v>
      </c>
      <c r="H190" s="8" t="s">
        <v>537</v>
      </c>
      <c r="I190" s="8" t="s">
        <v>316</v>
      </c>
      <c r="J190" s="8" t="s">
        <v>227</v>
      </c>
      <c r="K190" s="8" t="s">
        <v>81</v>
      </c>
      <c r="L190" s="6"/>
      <c r="M190" s="7">
        <v>45730</v>
      </c>
      <c r="N190" s="6" t="s">
        <v>25</v>
      </c>
      <c r="O190" s="8" t="s">
        <v>538</v>
      </c>
      <c r="P190" s="6" t="str">
        <f>HYPERLINK("https://docs.wto.org/imrd/directdoc.asp?DDFDocuments/t/G/TBTN25/ARE650.DOCX", "https://docs.wto.org/imrd/directdoc.asp?DDFDocuments/t/G/TBTN25/ARE650.DOCX")</f>
        <v>https://docs.wto.org/imrd/directdoc.asp?DDFDocuments/t/G/TBTN25/ARE650.DOCX</v>
      </c>
      <c r="Q190" s="6" t="str">
        <f>HYPERLINK("https://docs.wto.org/imrd/directdoc.asp?DDFDocuments/u/G/TBTN25/ARE650.DOCX", "https://docs.wto.org/imrd/directdoc.asp?DDFDocuments/u/G/TBTN25/ARE650.DOCX")</f>
        <v>https://docs.wto.org/imrd/directdoc.asp?DDFDocuments/u/G/TBTN25/ARE650.DOCX</v>
      </c>
      <c r="R190" s="6" t="str">
        <f>HYPERLINK("https://docs.wto.org/imrd/directdoc.asp?DDFDocuments/v/G/TBTN25/ARE650.DOCX", "https://docs.wto.org/imrd/directdoc.asp?DDFDocuments/v/G/TBTN25/ARE650.DOCX")</f>
        <v>https://docs.wto.org/imrd/directdoc.asp?DDFDocuments/v/G/TBTN25/ARE650.DOCX</v>
      </c>
    </row>
    <row r="191" spans="1:18" x14ac:dyDescent="0.25">
      <c r="A191" s="8" t="s">
        <v>315</v>
      </c>
      <c r="B191" s="6" t="s">
        <v>221</v>
      </c>
      <c r="C191" s="7">
        <v>45670</v>
      </c>
      <c r="D191"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191" s="8" t="s">
        <v>558</v>
      </c>
      <c r="F191" s="8" t="s">
        <v>559</v>
      </c>
      <c r="H191" s="8" t="s">
        <v>24</v>
      </c>
      <c r="I191" s="8" t="s">
        <v>316</v>
      </c>
      <c r="J191" s="8" t="s">
        <v>227</v>
      </c>
      <c r="K191" s="8" t="s">
        <v>81</v>
      </c>
      <c r="L191" s="6"/>
      <c r="M191" s="7">
        <v>45730</v>
      </c>
      <c r="N191" s="6" t="s">
        <v>25</v>
      </c>
      <c r="O191" s="8" t="s">
        <v>560</v>
      </c>
      <c r="P191" s="6" t="str">
        <f>HYPERLINK("https://docs.wto.org/imrd/directdoc.asp?DDFDocuments/t/G/TBTN25/ARE648.DOCX", "https://docs.wto.org/imrd/directdoc.asp?DDFDocuments/t/G/TBTN25/ARE648.DOCX")</f>
        <v>https://docs.wto.org/imrd/directdoc.asp?DDFDocuments/t/G/TBTN25/ARE648.DOCX</v>
      </c>
      <c r="Q191" s="6" t="str">
        <f>HYPERLINK("https://docs.wto.org/imrd/directdoc.asp?DDFDocuments/u/G/TBTN25/ARE648.DOCX", "https://docs.wto.org/imrd/directdoc.asp?DDFDocuments/u/G/TBTN25/ARE648.DOCX")</f>
        <v>https://docs.wto.org/imrd/directdoc.asp?DDFDocuments/u/G/TBTN25/ARE648.DOCX</v>
      </c>
      <c r="R191" s="6" t="str">
        <f>HYPERLINK("https://docs.wto.org/imrd/directdoc.asp?DDFDocuments/v/G/TBTN25/ARE648.DOCX", "https://docs.wto.org/imrd/directdoc.asp?DDFDocuments/v/G/TBTN25/ARE648.DOCX")</f>
        <v>https://docs.wto.org/imrd/directdoc.asp?DDFDocuments/v/G/TBTN25/ARE648.DOCX</v>
      </c>
    </row>
    <row r="192" spans="1:18" x14ac:dyDescent="0.25">
      <c r="A192" s="8" t="s">
        <v>315</v>
      </c>
      <c r="B192" s="6" t="s">
        <v>232</v>
      </c>
      <c r="C192" s="7">
        <v>45670</v>
      </c>
      <c r="D192"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192" s="8" t="s">
        <v>558</v>
      </c>
      <c r="F192" s="8" t="s">
        <v>559</v>
      </c>
      <c r="H192" s="8" t="s">
        <v>24</v>
      </c>
      <c r="I192" s="8" t="s">
        <v>316</v>
      </c>
      <c r="J192" s="8" t="s">
        <v>227</v>
      </c>
      <c r="K192" s="8" t="s">
        <v>81</v>
      </c>
      <c r="L192" s="6"/>
      <c r="M192" s="7">
        <v>45730</v>
      </c>
      <c r="N192" s="6" t="s">
        <v>25</v>
      </c>
      <c r="O192" s="8" t="s">
        <v>560</v>
      </c>
      <c r="P192" s="6" t="str">
        <f>HYPERLINK("https://docs.wto.org/imrd/directdoc.asp?DDFDocuments/t/G/TBTN25/ARE648.DOCX", "https://docs.wto.org/imrd/directdoc.asp?DDFDocuments/t/G/TBTN25/ARE648.DOCX")</f>
        <v>https://docs.wto.org/imrd/directdoc.asp?DDFDocuments/t/G/TBTN25/ARE648.DOCX</v>
      </c>
      <c r="Q192" s="6" t="str">
        <f>HYPERLINK("https://docs.wto.org/imrd/directdoc.asp?DDFDocuments/u/G/TBTN25/ARE648.DOCX", "https://docs.wto.org/imrd/directdoc.asp?DDFDocuments/u/G/TBTN25/ARE648.DOCX")</f>
        <v>https://docs.wto.org/imrd/directdoc.asp?DDFDocuments/u/G/TBTN25/ARE648.DOCX</v>
      </c>
      <c r="R192" s="6" t="str">
        <f>HYPERLINK("https://docs.wto.org/imrd/directdoc.asp?DDFDocuments/v/G/TBTN25/ARE648.DOCX", "https://docs.wto.org/imrd/directdoc.asp?DDFDocuments/v/G/TBTN25/ARE648.DOCX")</f>
        <v>https://docs.wto.org/imrd/directdoc.asp?DDFDocuments/v/G/TBTN25/ARE648.DOCX</v>
      </c>
    </row>
    <row r="193" spans="1:18" x14ac:dyDescent="0.25">
      <c r="A193" s="8" t="s">
        <v>315</v>
      </c>
      <c r="B193" s="6" t="s">
        <v>222</v>
      </c>
      <c r="C193" s="7">
        <v>45670</v>
      </c>
      <c r="D193"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193" s="8" t="s">
        <v>558</v>
      </c>
      <c r="F193" s="8" t="s">
        <v>559</v>
      </c>
      <c r="H193" s="8" t="s">
        <v>24</v>
      </c>
      <c r="I193" s="8" t="s">
        <v>316</v>
      </c>
      <c r="J193" s="8" t="s">
        <v>227</v>
      </c>
      <c r="K193" s="8" t="s">
        <v>81</v>
      </c>
      <c r="L193" s="6"/>
      <c r="M193" s="7">
        <v>45730</v>
      </c>
      <c r="N193" s="6" t="s">
        <v>25</v>
      </c>
      <c r="O193" s="8" t="s">
        <v>560</v>
      </c>
      <c r="P193" s="6" t="str">
        <f>HYPERLINK("https://docs.wto.org/imrd/directdoc.asp?DDFDocuments/t/G/TBTN25/ARE648.DOCX", "https://docs.wto.org/imrd/directdoc.asp?DDFDocuments/t/G/TBTN25/ARE648.DOCX")</f>
        <v>https://docs.wto.org/imrd/directdoc.asp?DDFDocuments/t/G/TBTN25/ARE648.DOCX</v>
      </c>
      <c r="Q193" s="6" t="str">
        <f>HYPERLINK("https://docs.wto.org/imrd/directdoc.asp?DDFDocuments/u/G/TBTN25/ARE648.DOCX", "https://docs.wto.org/imrd/directdoc.asp?DDFDocuments/u/G/TBTN25/ARE648.DOCX")</f>
        <v>https://docs.wto.org/imrd/directdoc.asp?DDFDocuments/u/G/TBTN25/ARE648.DOCX</v>
      </c>
      <c r="R193" s="6" t="str">
        <f>HYPERLINK("https://docs.wto.org/imrd/directdoc.asp?DDFDocuments/v/G/TBTN25/ARE648.DOCX", "https://docs.wto.org/imrd/directdoc.asp?DDFDocuments/v/G/TBTN25/ARE648.DOCX")</f>
        <v>https://docs.wto.org/imrd/directdoc.asp?DDFDocuments/v/G/TBTN25/ARE648.DOCX</v>
      </c>
    </row>
    <row r="194" spans="1:18" ht="30" x14ac:dyDescent="0.25">
      <c r="A194" s="8" t="s">
        <v>532</v>
      </c>
      <c r="B194" s="6" t="s">
        <v>232</v>
      </c>
      <c r="C194" s="7">
        <v>45670</v>
      </c>
      <c r="D194"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194" s="8" t="s">
        <v>530</v>
      </c>
      <c r="F194" s="8" t="s">
        <v>531</v>
      </c>
      <c r="H194" s="8" t="s">
        <v>24</v>
      </c>
      <c r="I194" s="8" t="s">
        <v>533</v>
      </c>
      <c r="J194" s="8" t="s">
        <v>227</v>
      </c>
      <c r="K194" s="8" t="s">
        <v>81</v>
      </c>
      <c r="L194" s="6"/>
      <c r="M194" s="7">
        <v>45730</v>
      </c>
      <c r="N194" s="6" t="s">
        <v>25</v>
      </c>
      <c r="O194" s="8" t="s">
        <v>534</v>
      </c>
      <c r="P194" s="6" t="str">
        <f>HYPERLINK("https://docs.wto.org/imrd/directdoc.asp?DDFDocuments/t/G/TBTN25/ARE651.DOCX", "https://docs.wto.org/imrd/directdoc.asp?DDFDocuments/t/G/TBTN25/ARE651.DOCX")</f>
        <v>https://docs.wto.org/imrd/directdoc.asp?DDFDocuments/t/G/TBTN25/ARE651.DOCX</v>
      </c>
      <c r="Q194" s="6" t="str">
        <f>HYPERLINK("https://docs.wto.org/imrd/directdoc.asp?DDFDocuments/u/G/TBTN25/ARE651.DOCX", "https://docs.wto.org/imrd/directdoc.asp?DDFDocuments/u/G/TBTN25/ARE651.DOCX")</f>
        <v>https://docs.wto.org/imrd/directdoc.asp?DDFDocuments/u/G/TBTN25/ARE651.DOCX</v>
      </c>
      <c r="R194" s="6" t="str">
        <f>HYPERLINK("https://docs.wto.org/imrd/directdoc.asp?DDFDocuments/v/G/TBTN25/ARE651.DOCX", "https://docs.wto.org/imrd/directdoc.asp?DDFDocuments/v/G/TBTN25/ARE651.DOCX")</f>
        <v>https://docs.wto.org/imrd/directdoc.asp?DDFDocuments/v/G/TBTN25/ARE651.DOCX</v>
      </c>
    </row>
    <row r="195" spans="1:18" ht="45" x14ac:dyDescent="0.25">
      <c r="A195" s="8" t="s">
        <v>579</v>
      </c>
      <c r="B195" s="6" t="s">
        <v>46</v>
      </c>
      <c r="C195" s="7">
        <v>45670</v>
      </c>
      <c r="D195" s="9" t="str">
        <f>HYPERLINK("https://eping.wto.org/en/Search?viewData= G/TBT/N/BDI/558, G/TBT/N/KEN/1750, G/TBT/N/RWA/1125, G/TBT/N/TZA/1266, G/TBT/N/UGA/2099"," G/TBT/N/BDI/558, G/TBT/N/KEN/1750, G/TBT/N/RWA/1125, G/TBT/N/TZA/1266, G/TBT/N/UGA/2099")</f>
        <v xml:space="preserve"> G/TBT/N/BDI/558, G/TBT/N/KEN/1750, G/TBT/N/RWA/1125, G/TBT/N/TZA/1266, G/TBT/N/UGA/2099</v>
      </c>
      <c r="E195" s="8" t="s">
        <v>577</v>
      </c>
      <c r="F195" s="8" t="s">
        <v>578</v>
      </c>
      <c r="H195" s="8" t="s">
        <v>580</v>
      </c>
      <c r="I195" s="8" t="s">
        <v>543</v>
      </c>
      <c r="J195" s="8" t="s">
        <v>550</v>
      </c>
      <c r="K195" s="8" t="s">
        <v>24</v>
      </c>
      <c r="L195" s="6"/>
      <c r="M195" s="7">
        <v>45730</v>
      </c>
      <c r="N195" s="6" t="s">
        <v>25</v>
      </c>
      <c r="O195" s="8" t="s">
        <v>581</v>
      </c>
      <c r="P195" s="6" t="str">
        <f>HYPERLINK("https://docs.wto.org/imrd/directdoc.asp?DDFDocuments/t/G/TBTN25/BDI558.DOCX", "https://docs.wto.org/imrd/directdoc.asp?DDFDocuments/t/G/TBTN25/BDI558.DOCX")</f>
        <v>https://docs.wto.org/imrd/directdoc.asp?DDFDocuments/t/G/TBTN25/BDI558.DOCX</v>
      </c>
      <c r="Q195" s="6" t="str">
        <f>HYPERLINK("https://docs.wto.org/imrd/directdoc.asp?DDFDocuments/u/G/TBTN25/BDI558.DOCX", "https://docs.wto.org/imrd/directdoc.asp?DDFDocuments/u/G/TBTN25/BDI558.DOCX")</f>
        <v>https://docs.wto.org/imrd/directdoc.asp?DDFDocuments/u/G/TBTN25/BDI558.DOCX</v>
      </c>
      <c r="R195" s="6" t="str">
        <f>HYPERLINK("https://docs.wto.org/imrd/directdoc.asp?DDFDocuments/v/G/TBTN25/BDI558.DOCX", "https://docs.wto.org/imrd/directdoc.asp?DDFDocuments/v/G/TBTN25/BDI558.DOCX")</f>
        <v>https://docs.wto.org/imrd/directdoc.asp?DDFDocuments/v/G/TBTN25/BDI558.DOCX</v>
      </c>
    </row>
    <row r="196" spans="1:18" ht="45" x14ac:dyDescent="0.25">
      <c r="A196" s="8" t="s">
        <v>574</v>
      </c>
      <c r="B196" s="6" t="s">
        <v>27</v>
      </c>
      <c r="C196" s="7">
        <v>45670</v>
      </c>
      <c r="D196" s="9" t="str">
        <f>HYPERLINK("https://eping.wto.org/en/Search?viewData= G/TBT/N/BDI/560, G/TBT/N/KEN/1752, G/TBT/N/RWA/1127, G/TBT/N/TZA/1268, G/TBT/N/UGA/2101"," G/TBT/N/BDI/560, G/TBT/N/KEN/1752, G/TBT/N/RWA/1127, G/TBT/N/TZA/1268, G/TBT/N/UGA/2101")</f>
        <v xml:space="preserve"> G/TBT/N/BDI/560, G/TBT/N/KEN/1752, G/TBT/N/RWA/1127, G/TBT/N/TZA/1268, G/TBT/N/UGA/2101</v>
      </c>
      <c r="E196" s="8" t="s">
        <v>572</v>
      </c>
      <c r="F196" s="8" t="s">
        <v>573</v>
      </c>
      <c r="H196" s="8" t="s">
        <v>575</v>
      </c>
      <c r="I196" s="8" t="s">
        <v>543</v>
      </c>
      <c r="J196" s="8" t="s">
        <v>550</v>
      </c>
      <c r="K196" s="8" t="s">
        <v>24</v>
      </c>
      <c r="L196" s="6"/>
      <c r="M196" s="7">
        <v>45730</v>
      </c>
      <c r="N196" s="6" t="s">
        <v>25</v>
      </c>
      <c r="O196" s="8" t="s">
        <v>576</v>
      </c>
      <c r="P196" s="6" t="str">
        <f>HYPERLINK("https://docs.wto.org/imrd/directdoc.asp?DDFDocuments/t/G/TBTN25/BDI560.DOCX", "https://docs.wto.org/imrd/directdoc.asp?DDFDocuments/t/G/TBTN25/BDI560.DOCX")</f>
        <v>https://docs.wto.org/imrd/directdoc.asp?DDFDocuments/t/G/TBTN25/BDI560.DOCX</v>
      </c>
      <c r="Q196" s="6" t="str">
        <f>HYPERLINK("https://docs.wto.org/imrd/directdoc.asp?DDFDocuments/u/G/TBTN25/BDI560.DOCX", "https://docs.wto.org/imrd/directdoc.asp?DDFDocuments/u/G/TBTN25/BDI560.DOCX")</f>
        <v>https://docs.wto.org/imrd/directdoc.asp?DDFDocuments/u/G/TBTN25/BDI560.DOCX</v>
      </c>
      <c r="R196" s="6" t="str">
        <f>HYPERLINK("https://docs.wto.org/imrd/directdoc.asp?DDFDocuments/v/G/TBTN25/BDI560.DOCX", "https://docs.wto.org/imrd/directdoc.asp?DDFDocuments/v/G/TBTN25/BDI560.DOCX")</f>
        <v>https://docs.wto.org/imrd/directdoc.asp?DDFDocuments/v/G/TBTN25/BDI560.DOCX</v>
      </c>
    </row>
    <row r="197" spans="1:18" ht="45" x14ac:dyDescent="0.25">
      <c r="A197" s="8" t="s">
        <v>548</v>
      </c>
      <c r="B197" s="6" t="s">
        <v>40</v>
      </c>
      <c r="C197" s="7">
        <v>45670</v>
      </c>
      <c r="D197" s="9" t="str">
        <f>HYPERLINK("https://eping.wto.org/en/Search?viewData= G/TBT/N/BDI/562, G/TBT/N/KEN/1754, G/TBT/N/RWA/1129, G/TBT/N/TZA/1270, G/TBT/N/UGA/2103"," G/TBT/N/BDI/562, G/TBT/N/KEN/1754, G/TBT/N/RWA/1129, G/TBT/N/TZA/1270, G/TBT/N/UGA/2103")</f>
        <v xml:space="preserve"> G/TBT/N/BDI/562, G/TBT/N/KEN/1754, G/TBT/N/RWA/1129, G/TBT/N/TZA/1270, G/TBT/N/UGA/2103</v>
      </c>
      <c r="E197" s="8" t="s">
        <v>546</v>
      </c>
      <c r="F197" s="8" t="s">
        <v>547</v>
      </c>
      <c r="H197" s="8" t="s">
        <v>549</v>
      </c>
      <c r="I197" s="8" t="s">
        <v>543</v>
      </c>
      <c r="J197" s="8" t="s">
        <v>550</v>
      </c>
      <c r="K197" s="8" t="s">
        <v>24</v>
      </c>
      <c r="L197" s="6"/>
      <c r="M197" s="7">
        <v>45730</v>
      </c>
      <c r="N197" s="6" t="s">
        <v>25</v>
      </c>
      <c r="O197" s="8" t="s">
        <v>551</v>
      </c>
      <c r="P197" s="6" t="str">
        <f>HYPERLINK("https://docs.wto.org/imrd/directdoc.asp?DDFDocuments/t/G/TBTN25/BDI562.DOCX", "https://docs.wto.org/imrd/directdoc.asp?DDFDocuments/t/G/TBTN25/BDI562.DOCX")</f>
        <v>https://docs.wto.org/imrd/directdoc.asp?DDFDocuments/t/G/TBTN25/BDI562.DOCX</v>
      </c>
      <c r="Q197" s="6" t="str">
        <f>HYPERLINK("https://docs.wto.org/imrd/directdoc.asp?DDFDocuments/u/G/TBTN25/BDI562.DOCX", "https://docs.wto.org/imrd/directdoc.asp?DDFDocuments/u/G/TBTN25/BDI562.DOCX")</f>
        <v>https://docs.wto.org/imrd/directdoc.asp?DDFDocuments/u/G/TBTN25/BDI562.DOCX</v>
      </c>
      <c r="R197" s="6" t="str">
        <f>HYPERLINK("https://docs.wto.org/imrd/directdoc.asp?DDFDocuments/v/G/TBTN25/BDI562.DOCX", "https://docs.wto.org/imrd/directdoc.asp?DDFDocuments/v/G/TBTN25/BDI562.DOCX")</f>
        <v>https://docs.wto.org/imrd/directdoc.asp?DDFDocuments/v/G/TBTN25/BDI562.DOCX</v>
      </c>
    </row>
    <row r="198" spans="1:18" ht="30" x14ac:dyDescent="0.25">
      <c r="A198" s="8" t="s">
        <v>554</v>
      </c>
      <c r="B198" s="6" t="s">
        <v>222</v>
      </c>
      <c r="C198" s="7">
        <v>45670</v>
      </c>
      <c r="D198"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198" s="8" t="s">
        <v>552</v>
      </c>
      <c r="F198" s="8" t="s">
        <v>553</v>
      </c>
      <c r="H198" s="8" t="s">
        <v>555</v>
      </c>
      <c r="I198" s="8" t="s">
        <v>556</v>
      </c>
      <c r="J198" s="8" t="s">
        <v>227</v>
      </c>
      <c r="K198" s="8" t="s">
        <v>81</v>
      </c>
      <c r="L198" s="6"/>
      <c r="M198" s="7">
        <v>45730</v>
      </c>
      <c r="N198" s="6" t="s">
        <v>25</v>
      </c>
      <c r="O198" s="8" t="s">
        <v>557</v>
      </c>
      <c r="P198" s="6" t="str">
        <f>HYPERLINK("https://docs.wto.org/imrd/directdoc.asp?DDFDocuments/t/G/TBTN25/ARE649.DOCX", "https://docs.wto.org/imrd/directdoc.asp?DDFDocuments/t/G/TBTN25/ARE649.DOCX")</f>
        <v>https://docs.wto.org/imrd/directdoc.asp?DDFDocuments/t/G/TBTN25/ARE649.DOCX</v>
      </c>
      <c r="Q198" s="6" t="str">
        <f>HYPERLINK("https://docs.wto.org/imrd/directdoc.asp?DDFDocuments/u/G/TBTN25/ARE649.DOCX", "https://docs.wto.org/imrd/directdoc.asp?DDFDocuments/u/G/TBTN25/ARE649.DOCX")</f>
        <v>https://docs.wto.org/imrd/directdoc.asp?DDFDocuments/u/G/TBTN25/ARE649.DOCX</v>
      </c>
      <c r="R198" s="6" t="str">
        <f>HYPERLINK("https://docs.wto.org/imrd/directdoc.asp?DDFDocuments/v/G/TBTN25/ARE649.DOCX", "https://docs.wto.org/imrd/directdoc.asp?DDFDocuments/v/G/TBTN25/ARE649.DOCX")</f>
        <v>https://docs.wto.org/imrd/directdoc.asp?DDFDocuments/v/G/TBTN25/ARE649.DOCX</v>
      </c>
    </row>
    <row r="199" spans="1:18" ht="30" x14ac:dyDescent="0.25">
      <c r="A199" s="8" t="s">
        <v>315</v>
      </c>
      <c r="B199" s="6" t="s">
        <v>222</v>
      </c>
      <c r="C199" s="7">
        <v>45670</v>
      </c>
      <c r="D199"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199" s="8" t="s">
        <v>535</v>
      </c>
      <c r="F199" s="8" t="s">
        <v>536</v>
      </c>
      <c r="H199" s="8" t="s">
        <v>537</v>
      </c>
      <c r="I199" s="8" t="s">
        <v>316</v>
      </c>
      <c r="J199" s="8" t="s">
        <v>227</v>
      </c>
      <c r="K199" s="8" t="s">
        <v>81</v>
      </c>
      <c r="L199" s="6"/>
      <c r="M199" s="7">
        <v>45730</v>
      </c>
      <c r="N199" s="6" t="s">
        <v>25</v>
      </c>
      <c r="O199" s="8" t="s">
        <v>538</v>
      </c>
      <c r="P199" s="6" t="str">
        <f>HYPERLINK("https://docs.wto.org/imrd/directdoc.asp?DDFDocuments/t/G/TBTN25/ARE650.DOCX", "https://docs.wto.org/imrd/directdoc.asp?DDFDocuments/t/G/TBTN25/ARE650.DOCX")</f>
        <v>https://docs.wto.org/imrd/directdoc.asp?DDFDocuments/t/G/TBTN25/ARE650.DOCX</v>
      </c>
      <c r="Q199" s="6" t="str">
        <f>HYPERLINK("https://docs.wto.org/imrd/directdoc.asp?DDFDocuments/u/G/TBTN25/ARE650.DOCX", "https://docs.wto.org/imrd/directdoc.asp?DDFDocuments/u/G/TBTN25/ARE650.DOCX")</f>
        <v>https://docs.wto.org/imrd/directdoc.asp?DDFDocuments/u/G/TBTN25/ARE650.DOCX</v>
      </c>
      <c r="R199" s="6" t="str">
        <f>HYPERLINK("https://docs.wto.org/imrd/directdoc.asp?DDFDocuments/v/G/TBTN25/ARE650.DOCX", "https://docs.wto.org/imrd/directdoc.asp?DDFDocuments/v/G/TBTN25/ARE650.DOCX")</f>
        <v>https://docs.wto.org/imrd/directdoc.asp?DDFDocuments/v/G/TBTN25/ARE650.DOCX</v>
      </c>
    </row>
    <row r="200" spans="1:18" ht="30" x14ac:dyDescent="0.25">
      <c r="A200" s="8" t="s">
        <v>315</v>
      </c>
      <c r="B200" s="6" t="s">
        <v>221</v>
      </c>
      <c r="C200" s="7">
        <v>45670</v>
      </c>
      <c r="D200"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200" s="8" t="s">
        <v>527</v>
      </c>
      <c r="F200" s="8" t="s">
        <v>528</v>
      </c>
      <c r="H200" s="8" t="s">
        <v>24</v>
      </c>
      <c r="I200" s="8" t="s">
        <v>316</v>
      </c>
      <c r="J200" s="8" t="s">
        <v>88</v>
      </c>
      <c r="K200" s="8" t="s">
        <v>81</v>
      </c>
      <c r="L200" s="6"/>
      <c r="M200" s="7">
        <v>45730</v>
      </c>
      <c r="N200" s="6" t="s">
        <v>25</v>
      </c>
      <c r="O200" s="8" t="s">
        <v>529</v>
      </c>
      <c r="P200" s="6" t="str">
        <f>HYPERLINK("https://docs.wto.org/imrd/directdoc.asp?DDFDocuments/t/G/TBTN25/ARE647.DOCX", "https://docs.wto.org/imrd/directdoc.asp?DDFDocuments/t/G/TBTN25/ARE647.DOCX")</f>
        <v>https://docs.wto.org/imrd/directdoc.asp?DDFDocuments/t/G/TBTN25/ARE647.DOCX</v>
      </c>
      <c r="Q200" s="6" t="str">
        <f>HYPERLINK("https://docs.wto.org/imrd/directdoc.asp?DDFDocuments/u/G/TBTN25/ARE647.DOCX", "https://docs.wto.org/imrd/directdoc.asp?DDFDocuments/u/G/TBTN25/ARE647.DOCX")</f>
        <v>https://docs.wto.org/imrd/directdoc.asp?DDFDocuments/u/G/TBTN25/ARE647.DOCX</v>
      </c>
      <c r="R200" s="6" t="str">
        <f>HYPERLINK("https://docs.wto.org/imrd/directdoc.asp?DDFDocuments/v/G/TBTN25/ARE647.DOCX", "https://docs.wto.org/imrd/directdoc.asp?DDFDocuments/v/G/TBTN25/ARE647.DOCX")</f>
        <v>https://docs.wto.org/imrd/directdoc.asp?DDFDocuments/v/G/TBTN25/ARE647.DOCX</v>
      </c>
    </row>
    <row r="201" spans="1:18" ht="30" x14ac:dyDescent="0.25">
      <c r="A201" s="8" t="s">
        <v>315</v>
      </c>
      <c r="B201" s="6" t="s">
        <v>222</v>
      </c>
      <c r="C201" s="7">
        <v>45670</v>
      </c>
      <c r="D201"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201" s="8" t="s">
        <v>527</v>
      </c>
      <c r="F201" s="8" t="s">
        <v>528</v>
      </c>
      <c r="H201" s="8" t="s">
        <v>24</v>
      </c>
      <c r="I201" s="8" t="s">
        <v>316</v>
      </c>
      <c r="J201" s="8" t="s">
        <v>88</v>
      </c>
      <c r="K201" s="8" t="s">
        <v>81</v>
      </c>
      <c r="L201" s="6"/>
      <c r="M201" s="7">
        <v>45730</v>
      </c>
      <c r="N201" s="6" t="s">
        <v>25</v>
      </c>
      <c r="O201" s="8" t="s">
        <v>529</v>
      </c>
      <c r="P201" s="6" t="str">
        <f>HYPERLINK("https://docs.wto.org/imrd/directdoc.asp?DDFDocuments/t/G/TBTN25/ARE647.DOCX", "https://docs.wto.org/imrd/directdoc.asp?DDFDocuments/t/G/TBTN25/ARE647.DOCX")</f>
        <v>https://docs.wto.org/imrd/directdoc.asp?DDFDocuments/t/G/TBTN25/ARE647.DOCX</v>
      </c>
      <c r="Q201" s="6" t="str">
        <f>HYPERLINK("https://docs.wto.org/imrd/directdoc.asp?DDFDocuments/u/G/TBTN25/ARE647.DOCX", "https://docs.wto.org/imrd/directdoc.asp?DDFDocuments/u/G/TBTN25/ARE647.DOCX")</f>
        <v>https://docs.wto.org/imrd/directdoc.asp?DDFDocuments/u/G/TBTN25/ARE647.DOCX</v>
      </c>
      <c r="R201" s="6" t="str">
        <f>HYPERLINK("https://docs.wto.org/imrd/directdoc.asp?DDFDocuments/v/G/TBTN25/ARE647.DOCX", "https://docs.wto.org/imrd/directdoc.asp?DDFDocuments/v/G/TBTN25/ARE647.DOCX")</f>
        <v>https://docs.wto.org/imrd/directdoc.asp?DDFDocuments/v/G/TBTN25/ARE647.DOCX</v>
      </c>
    </row>
    <row r="202" spans="1:18" ht="30" x14ac:dyDescent="0.25">
      <c r="A202" s="8" t="s">
        <v>541</v>
      </c>
      <c r="B202" s="6" t="s">
        <v>17</v>
      </c>
      <c r="C202" s="7">
        <v>45670</v>
      </c>
      <c r="D202" s="9" t="str">
        <f>HYPERLINK("https://eping.wto.org/en/Search?viewData= G/TBT/N/BDI/561, G/TBT/N/KEN/1753, G/TBT/N/RWA/1128, G/TBT/N/TZA/1269, G/TBT/N/UGA/2102"," G/TBT/N/BDI/561, G/TBT/N/KEN/1753, G/TBT/N/RWA/1128, G/TBT/N/TZA/1269, G/TBT/N/UGA/2102")</f>
        <v xml:space="preserve"> G/TBT/N/BDI/561, G/TBT/N/KEN/1753, G/TBT/N/RWA/1128, G/TBT/N/TZA/1269, G/TBT/N/UGA/2102</v>
      </c>
      <c r="E202" s="8" t="s">
        <v>539</v>
      </c>
      <c r="F202" s="8" t="s">
        <v>540</v>
      </c>
      <c r="H202" s="8" t="s">
        <v>542</v>
      </c>
      <c r="I202" s="8" t="s">
        <v>543</v>
      </c>
      <c r="J202" s="8" t="s">
        <v>544</v>
      </c>
      <c r="K202" s="8" t="s">
        <v>24</v>
      </c>
      <c r="L202" s="6"/>
      <c r="M202" s="7">
        <v>45730</v>
      </c>
      <c r="N202" s="6" t="s">
        <v>25</v>
      </c>
      <c r="O202" s="8" t="s">
        <v>545</v>
      </c>
      <c r="P202" s="6" t="str">
        <f>HYPERLINK("https://docs.wto.org/imrd/directdoc.asp?DDFDocuments/t/G/TBTN25/BDI561.DOCX", "https://docs.wto.org/imrd/directdoc.asp?DDFDocuments/t/G/TBTN25/BDI561.DOCX")</f>
        <v>https://docs.wto.org/imrd/directdoc.asp?DDFDocuments/t/G/TBTN25/BDI561.DOCX</v>
      </c>
      <c r="Q202" s="6" t="str">
        <f>HYPERLINK("https://docs.wto.org/imrd/directdoc.asp?DDFDocuments/u/G/TBTN25/BDI561.DOCX", "https://docs.wto.org/imrd/directdoc.asp?DDFDocuments/u/G/TBTN25/BDI561.DOCX")</f>
        <v>https://docs.wto.org/imrd/directdoc.asp?DDFDocuments/u/G/TBTN25/BDI561.DOCX</v>
      </c>
      <c r="R202" s="6" t="str">
        <f>HYPERLINK("https://docs.wto.org/imrd/directdoc.asp?DDFDocuments/v/G/TBTN25/BDI561.DOCX", "https://docs.wto.org/imrd/directdoc.asp?DDFDocuments/v/G/TBTN25/BDI561.DOCX")</f>
        <v>https://docs.wto.org/imrd/directdoc.asp?DDFDocuments/v/G/TBTN25/BDI561.DOCX</v>
      </c>
    </row>
    <row r="203" spans="1:18" ht="30" x14ac:dyDescent="0.25">
      <c r="A203" s="8" t="s">
        <v>554</v>
      </c>
      <c r="B203" s="6" t="s">
        <v>220</v>
      </c>
      <c r="C203" s="7">
        <v>45670</v>
      </c>
      <c r="D203"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203" s="8" t="s">
        <v>552</v>
      </c>
      <c r="F203" s="8" t="s">
        <v>553</v>
      </c>
      <c r="H203" s="8" t="s">
        <v>555</v>
      </c>
      <c r="I203" s="8" t="s">
        <v>556</v>
      </c>
      <c r="J203" s="8" t="s">
        <v>227</v>
      </c>
      <c r="K203" s="8" t="s">
        <v>81</v>
      </c>
      <c r="L203" s="6"/>
      <c r="M203" s="7">
        <v>45730</v>
      </c>
      <c r="N203" s="6" t="s">
        <v>25</v>
      </c>
      <c r="O203" s="8" t="s">
        <v>557</v>
      </c>
      <c r="P203" s="6" t="str">
        <f>HYPERLINK("https://docs.wto.org/imrd/directdoc.asp?DDFDocuments/t/G/TBTN25/ARE649.DOCX", "https://docs.wto.org/imrd/directdoc.asp?DDFDocuments/t/G/TBTN25/ARE649.DOCX")</f>
        <v>https://docs.wto.org/imrd/directdoc.asp?DDFDocuments/t/G/TBTN25/ARE649.DOCX</v>
      </c>
      <c r="Q203" s="6" t="str">
        <f>HYPERLINK("https://docs.wto.org/imrd/directdoc.asp?DDFDocuments/u/G/TBTN25/ARE649.DOCX", "https://docs.wto.org/imrd/directdoc.asp?DDFDocuments/u/G/TBTN25/ARE649.DOCX")</f>
        <v>https://docs.wto.org/imrd/directdoc.asp?DDFDocuments/u/G/TBTN25/ARE649.DOCX</v>
      </c>
      <c r="R203" s="6" t="str">
        <f>HYPERLINK("https://docs.wto.org/imrd/directdoc.asp?DDFDocuments/v/G/TBTN25/ARE649.DOCX", "https://docs.wto.org/imrd/directdoc.asp?DDFDocuments/v/G/TBTN25/ARE649.DOCX")</f>
        <v>https://docs.wto.org/imrd/directdoc.asp?DDFDocuments/v/G/TBTN25/ARE649.DOCX</v>
      </c>
    </row>
    <row r="204" spans="1:18" ht="30" x14ac:dyDescent="0.25">
      <c r="A204" s="8" t="s">
        <v>554</v>
      </c>
      <c r="B204" s="6" t="s">
        <v>221</v>
      </c>
      <c r="C204" s="7">
        <v>45670</v>
      </c>
      <c r="D204"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204" s="8" t="s">
        <v>552</v>
      </c>
      <c r="F204" s="8" t="s">
        <v>553</v>
      </c>
      <c r="H204" s="8" t="s">
        <v>555</v>
      </c>
      <c r="I204" s="8" t="s">
        <v>556</v>
      </c>
      <c r="J204" s="8" t="s">
        <v>227</v>
      </c>
      <c r="K204" s="8" t="s">
        <v>81</v>
      </c>
      <c r="L204" s="6"/>
      <c r="M204" s="7">
        <v>45730</v>
      </c>
      <c r="N204" s="6" t="s">
        <v>25</v>
      </c>
      <c r="O204" s="8" t="s">
        <v>557</v>
      </c>
      <c r="P204" s="6" t="str">
        <f>HYPERLINK("https://docs.wto.org/imrd/directdoc.asp?DDFDocuments/t/G/TBTN25/ARE649.DOCX", "https://docs.wto.org/imrd/directdoc.asp?DDFDocuments/t/G/TBTN25/ARE649.DOCX")</f>
        <v>https://docs.wto.org/imrd/directdoc.asp?DDFDocuments/t/G/TBTN25/ARE649.DOCX</v>
      </c>
      <c r="Q204" s="6" t="str">
        <f>HYPERLINK("https://docs.wto.org/imrd/directdoc.asp?DDFDocuments/u/G/TBTN25/ARE649.DOCX", "https://docs.wto.org/imrd/directdoc.asp?DDFDocuments/u/G/TBTN25/ARE649.DOCX")</f>
        <v>https://docs.wto.org/imrd/directdoc.asp?DDFDocuments/u/G/TBTN25/ARE649.DOCX</v>
      </c>
      <c r="R204" s="6" t="str">
        <f>HYPERLINK("https://docs.wto.org/imrd/directdoc.asp?DDFDocuments/v/G/TBTN25/ARE649.DOCX", "https://docs.wto.org/imrd/directdoc.asp?DDFDocuments/v/G/TBTN25/ARE649.DOCX")</f>
        <v>https://docs.wto.org/imrd/directdoc.asp?DDFDocuments/v/G/TBTN25/ARE649.DOCX</v>
      </c>
    </row>
    <row r="205" spans="1:18" ht="30" x14ac:dyDescent="0.25">
      <c r="A205" s="8" t="s">
        <v>554</v>
      </c>
      <c r="B205" s="6" t="s">
        <v>239</v>
      </c>
      <c r="C205" s="7">
        <v>45670</v>
      </c>
      <c r="D205"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205" s="8" t="s">
        <v>552</v>
      </c>
      <c r="F205" s="8" t="s">
        <v>553</v>
      </c>
      <c r="H205" s="8" t="s">
        <v>555</v>
      </c>
      <c r="I205" s="8" t="s">
        <v>556</v>
      </c>
      <c r="J205" s="8" t="s">
        <v>227</v>
      </c>
      <c r="K205" s="8" t="s">
        <v>81</v>
      </c>
      <c r="L205" s="6"/>
      <c r="M205" s="7">
        <v>45730</v>
      </c>
      <c r="N205" s="6" t="s">
        <v>25</v>
      </c>
      <c r="O205" s="8" t="s">
        <v>557</v>
      </c>
      <c r="P205" s="6" t="str">
        <f>HYPERLINK("https://docs.wto.org/imrd/directdoc.asp?DDFDocuments/t/G/TBTN25/ARE649.DOCX", "https://docs.wto.org/imrd/directdoc.asp?DDFDocuments/t/G/TBTN25/ARE649.DOCX")</f>
        <v>https://docs.wto.org/imrd/directdoc.asp?DDFDocuments/t/G/TBTN25/ARE649.DOCX</v>
      </c>
      <c r="Q205" s="6" t="str">
        <f>HYPERLINK("https://docs.wto.org/imrd/directdoc.asp?DDFDocuments/u/G/TBTN25/ARE649.DOCX", "https://docs.wto.org/imrd/directdoc.asp?DDFDocuments/u/G/TBTN25/ARE649.DOCX")</f>
        <v>https://docs.wto.org/imrd/directdoc.asp?DDFDocuments/u/G/TBTN25/ARE649.DOCX</v>
      </c>
      <c r="R205" s="6" t="str">
        <f>HYPERLINK("https://docs.wto.org/imrd/directdoc.asp?DDFDocuments/v/G/TBTN25/ARE649.DOCX", "https://docs.wto.org/imrd/directdoc.asp?DDFDocuments/v/G/TBTN25/ARE649.DOCX")</f>
        <v>https://docs.wto.org/imrd/directdoc.asp?DDFDocuments/v/G/TBTN25/ARE649.DOCX</v>
      </c>
    </row>
    <row r="206" spans="1:18" ht="45" x14ac:dyDescent="0.25">
      <c r="A206" s="8" t="s">
        <v>315</v>
      </c>
      <c r="B206" s="6" t="s">
        <v>222</v>
      </c>
      <c r="C206" s="7">
        <v>45670</v>
      </c>
      <c r="D206"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206" s="8" t="s">
        <v>569</v>
      </c>
      <c r="F206" s="8" t="s">
        <v>570</v>
      </c>
      <c r="H206" s="8" t="s">
        <v>24</v>
      </c>
      <c r="I206" s="8" t="s">
        <v>316</v>
      </c>
      <c r="J206" s="8" t="s">
        <v>88</v>
      </c>
      <c r="K206" s="8" t="s">
        <v>81</v>
      </c>
      <c r="L206" s="6"/>
      <c r="M206" s="7">
        <v>45730</v>
      </c>
      <c r="N206" s="6" t="s">
        <v>25</v>
      </c>
      <c r="O206" s="8" t="s">
        <v>571</v>
      </c>
      <c r="P206" s="6" t="str">
        <f>HYPERLINK("https://docs.wto.org/imrd/directdoc.asp?DDFDocuments/t/G/TBTN25/ARE646.DOCX", "https://docs.wto.org/imrd/directdoc.asp?DDFDocuments/t/G/TBTN25/ARE646.DOCX")</f>
        <v>https://docs.wto.org/imrd/directdoc.asp?DDFDocuments/t/G/TBTN25/ARE646.DOCX</v>
      </c>
      <c r="Q206" s="6" t="str">
        <f>HYPERLINK("https://docs.wto.org/imrd/directdoc.asp?DDFDocuments/u/G/TBTN25/ARE646.DOCX", "https://docs.wto.org/imrd/directdoc.asp?DDFDocuments/u/G/TBTN25/ARE646.DOCX")</f>
        <v>https://docs.wto.org/imrd/directdoc.asp?DDFDocuments/u/G/TBTN25/ARE646.DOCX</v>
      </c>
      <c r="R206" s="6" t="str">
        <f>HYPERLINK("https://docs.wto.org/imrd/directdoc.asp?DDFDocuments/v/G/TBTN25/ARE646.DOCX", "https://docs.wto.org/imrd/directdoc.asp?DDFDocuments/v/G/TBTN25/ARE646.DOCX")</f>
        <v>https://docs.wto.org/imrd/directdoc.asp?DDFDocuments/v/G/TBTN25/ARE646.DOCX</v>
      </c>
    </row>
    <row r="207" spans="1:18" ht="30" x14ac:dyDescent="0.25">
      <c r="A207" s="8" t="s">
        <v>541</v>
      </c>
      <c r="B207" s="6" t="s">
        <v>45</v>
      </c>
      <c r="C207" s="7">
        <v>45670</v>
      </c>
      <c r="D207" s="9" t="str">
        <f>HYPERLINK("https://eping.wto.org/en/Search?viewData= G/TBT/N/BDI/561, G/TBT/N/KEN/1753, G/TBT/N/RWA/1128, G/TBT/N/TZA/1269, G/TBT/N/UGA/2102"," G/TBT/N/BDI/561, G/TBT/N/KEN/1753, G/TBT/N/RWA/1128, G/TBT/N/TZA/1269, G/TBT/N/UGA/2102")</f>
        <v xml:space="preserve"> G/TBT/N/BDI/561, G/TBT/N/KEN/1753, G/TBT/N/RWA/1128, G/TBT/N/TZA/1269, G/TBT/N/UGA/2102</v>
      </c>
      <c r="E207" s="8" t="s">
        <v>539</v>
      </c>
      <c r="F207" s="8" t="s">
        <v>540</v>
      </c>
      <c r="H207" s="8" t="s">
        <v>542</v>
      </c>
      <c r="I207" s="8" t="s">
        <v>543</v>
      </c>
      <c r="J207" s="8" t="s">
        <v>544</v>
      </c>
      <c r="K207" s="8" t="s">
        <v>24</v>
      </c>
      <c r="L207" s="6"/>
      <c r="M207" s="7">
        <v>45730</v>
      </c>
      <c r="N207" s="6" t="s">
        <v>25</v>
      </c>
      <c r="O207" s="8" t="s">
        <v>545</v>
      </c>
      <c r="P207" s="6" t="str">
        <f>HYPERLINK("https://docs.wto.org/imrd/directdoc.asp?DDFDocuments/t/G/TBTN25/BDI561.DOCX", "https://docs.wto.org/imrd/directdoc.asp?DDFDocuments/t/G/TBTN25/BDI561.DOCX")</f>
        <v>https://docs.wto.org/imrd/directdoc.asp?DDFDocuments/t/G/TBTN25/BDI561.DOCX</v>
      </c>
      <c r="Q207" s="6" t="str">
        <f>HYPERLINK("https://docs.wto.org/imrd/directdoc.asp?DDFDocuments/u/G/TBTN25/BDI561.DOCX", "https://docs.wto.org/imrd/directdoc.asp?DDFDocuments/u/G/TBTN25/BDI561.DOCX")</f>
        <v>https://docs.wto.org/imrd/directdoc.asp?DDFDocuments/u/G/TBTN25/BDI561.DOCX</v>
      </c>
      <c r="R207" s="6" t="str">
        <f>HYPERLINK("https://docs.wto.org/imrd/directdoc.asp?DDFDocuments/v/G/TBTN25/BDI561.DOCX", "https://docs.wto.org/imrd/directdoc.asp?DDFDocuments/v/G/TBTN25/BDI561.DOCX")</f>
        <v>https://docs.wto.org/imrd/directdoc.asp?DDFDocuments/v/G/TBTN25/BDI561.DOCX</v>
      </c>
    </row>
    <row r="208" spans="1:18" ht="45" x14ac:dyDescent="0.25">
      <c r="A208" s="8" t="s">
        <v>315</v>
      </c>
      <c r="B208" s="6" t="s">
        <v>220</v>
      </c>
      <c r="C208" s="7">
        <v>45670</v>
      </c>
      <c r="D208"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208" s="8" t="s">
        <v>569</v>
      </c>
      <c r="F208" s="8" t="s">
        <v>570</v>
      </c>
      <c r="H208" s="8" t="s">
        <v>24</v>
      </c>
      <c r="I208" s="8" t="s">
        <v>316</v>
      </c>
      <c r="J208" s="8" t="s">
        <v>88</v>
      </c>
      <c r="K208" s="8" t="s">
        <v>81</v>
      </c>
      <c r="L208" s="6"/>
      <c r="M208" s="7">
        <v>45730</v>
      </c>
      <c r="N208" s="6" t="s">
        <v>25</v>
      </c>
      <c r="O208" s="8" t="s">
        <v>571</v>
      </c>
      <c r="P208" s="6" t="str">
        <f>HYPERLINK("https://docs.wto.org/imrd/directdoc.asp?DDFDocuments/t/G/TBTN25/ARE646.DOCX", "https://docs.wto.org/imrd/directdoc.asp?DDFDocuments/t/G/TBTN25/ARE646.DOCX")</f>
        <v>https://docs.wto.org/imrd/directdoc.asp?DDFDocuments/t/G/TBTN25/ARE646.DOCX</v>
      </c>
      <c r="Q208" s="6" t="str">
        <f>HYPERLINK("https://docs.wto.org/imrd/directdoc.asp?DDFDocuments/u/G/TBTN25/ARE646.DOCX", "https://docs.wto.org/imrd/directdoc.asp?DDFDocuments/u/G/TBTN25/ARE646.DOCX")</f>
        <v>https://docs.wto.org/imrd/directdoc.asp?DDFDocuments/u/G/TBTN25/ARE646.DOCX</v>
      </c>
      <c r="R208" s="6" t="str">
        <f>HYPERLINK("https://docs.wto.org/imrd/directdoc.asp?DDFDocuments/v/G/TBTN25/ARE646.DOCX", "https://docs.wto.org/imrd/directdoc.asp?DDFDocuments/v/G/TBTN25/ARE646.DOCX")</f>
        <v>https://docs.wto.org/imrd/directdoc.asp?DDFDocuments/v/G/TBTN25/ARE646.DOCX</v>
      </c>
    </row>
    <row r="209" spans="1:18" ht="60" x14ac:dyDescent="0.25">
      <c r="A209" s="8" t="s">
        <v>563</v>
      </c>
      <c r="B209" s="6" t="s">
        <v>46</v>
      </c>
      <c r="C209" s="7">
        <v>45670</v>
      </c>
      <c r="D209" s="9" t="str">
        <f>HYPERLINK("https://eping.wto.org/en/Search?viewData= G/TBT/N/BDI/559, G/TBT/N/KEN/1751, G/TBT/N/RWA/1126, G/TBT/N/TZA/1267, G/TBT/N/UGA/2100"," G/TBT/N/BDI/559, G/TBT/N/KEN/1751, G/TBT/N/RWA/1126, G/TBT/N/TZA/1267, G/TBT/N/UGA/2100")</f>
        <v xml:space="preserve"> G/TBT/N/BDI/559, G/TBT/N/KEN/1751, G/TBT/N/RWA/1126, G/TBT/N/TZA/1267, G/TBT/N/UGA/2100</v>
      </c>
      <c r="E209" s="8" t="s">
        <v>561</v>
      </c>
      <c r="F209" s="8" t="s">
        <v>562</v>
      </c>
      <c r="H209" s="8" t="s">
        <v>564</v>
      </c>
      <c r="I209" s="8" t="s">
        <v>543</v>
      </c>
      <c r="J209" s="8" t="s">
        <v>381</v>
      </c>
      <c r="K209" s="8" t="s">
        <v>24</v>
      </c>
      <c r="L209" s="6"/>
      <c r="M209" s="7">
        <v>45730</v>
      </c>
      <c r="N209" s="6" t="s">
        <v>25</v>
      </c>
      <c r="O209" s="8" t="s">
        <v>565</v>
      </c>
      <c r="P209" s="6" t="str">
        <f>HYPERLINK("https://docs.wto.org/imrd/directdoc.asp?DDFDocuments/t/G/TBTN25/BDI559.DOCX", "https://docs.wto.org/imrd/directdoc.asp?DDFDocuments/t/G/TBTN25/BDI559.DOCX")</f>
        <v>https://docs.wto.org/imrd/directdoc.asp?DDFDocuments/t/G/TBTN25/BDI559.DOCX</v>
      </c>
      <c r="Q209" s="6" t="str">
        <f>HYPERLINK("https://docs.wto.org/imrd/directdoc.asp?DDFDocuments/u/G/TBTN25/BDI559.DOCX", "https://docs.wto.org/imrd/directdoc.asp?DDFDocuments/u/G/TBTN25/BDI559.DOCX")</f>
        <v>https://docs.wto.org/imrd/directdoc.asp?DDFDocuments/u/G/TBTN25/BDI559.DOCX</v>
      </c>
      <c r="R209" s="6" t="str">
        <f>HYPERLINK("https://docs.wto.org/imrd/directdoc.asp?DDFDocuments/v/G/TBTN25/BDI559.DOCX", "https://docs.wto.org/imrd/directdoc.asp?DDFDocuments/v/G/TBTN25/BDI559.DOCX")</f>
        <v>https://docs.wto.org/imrd/directdoc.asp?DDFDocuments/v/G/TBTN25/BDI559.DOCX</v>
      </c>
    </row>
    <row r="210" spans="1:18" ht="45" x14ac:dyDescent="0.25">
      <c r="A210" s="8" t="s">
        <v>315</v>
      </c>
      <c r="B210" s="6" t="s">
        <v>240</v>
      </c>
      <c r="C210" s="7">
        <v>45670</v>
      </c>
      <c r="D210"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210" s="8" t="s">
        <v>566</v>
      </c>
      <c r="F210" s="8" t="s">
        <v>567</v>
      </c>
      <c r="H210" s="8" t="s">
        <v>200</v>
      </c>
      <c r="I210" s="8" t="s">
        <v>316</v>
      </c>
      <c r="J210" s="8" t="s">
        <v>227</v>
      </c>
      <c r="K210" s="8" t="s">
        <v>81</v>
      </c>
      <c r="L210" s="6"/>
      <c r="M210" s="7">
        <v>45730</v>
      </c>
      <c r="N210" s="6" t="s">
        <v>25</v>
      </c>
      <c r="O210" s="8" t="s">
        <v>568</v>
      </c>
      <c r="P210" s="6" t="str">
        <f>HYPERLINK("https://docs.wto.org/imrd/directdoc.asp?DDFDocuments/t/G/TBTN25/ARE652.DOCX", "https://docs.wto.org/imrd/directdoc.asp?DDFDocuments/t/G/TBTN25/ARE652.DOCX")</f>
        <v>https://docs.wto.org/imrd/directdoc.asp?DDFDocuments/t/G/TBTN25/ARE652.DOCX</v>
      </c>
      <c r="Q210" s="6" t="str">
        <f>HYPERLINK("https://docs.wto.org/imrd/directdoc.asp?DDFDocuments/u/G/TBTN25/ARE652.DOCX", "https://docs.wto.org/imrd/directdoc.asp?DDFDocuments/u/G/TBTN25/ARE652.DOCX")</f>
        <v>https://docs.wto.org/imrd/directdoc.asp?DDFDocuments/u/G/TBTN25/ARE652.DOCX</v>
      </c>
      <c r="R210" s="6" t="str">
        <f>HYPERLINK("https://docs.wto.org/imrd/directdoc.asp?DDFDocuments/v/G/TBTN25/ARE652.DOCX", "https://docs.wto.org/imrd/directdoc.asp?DDFDocuments/v/G/TBTN25/ARE652.DOCX")</f>
        <v>https://docs.wto.org/imrd/directdoc.asp?DDFDocuments/v/G/TBTN25/ARE652.DOCX</v>
      </c>
    </row>
    <row r="211" spans="1:18" ht="45" x14ac:dyDescent="0.25">
      <c r="A211" s="8" t="s">
        <v>315</v>
      </c>
      <c r="B211" s="6" t="s">
        <v>232</v>
      </c>
      <c r="C211" s="7">
        <v>45670</v>
      </c>
      <c r="D211"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211" s="8" t="s">
        <v>566</v>
      </c>
      <c r="F211" s="8" t="s">
        <v>567</v>
      </c>
      <c r="H211" s="8" t="s">
        <v>200</v>
      </c>
      <c r="I211" s="8" t="s">
        <v>316</v>
      </c>
      <c r="J211" s="8" t="s">
        <v>227</v>
      </c>
      <c r="K211" s="8" t="s">
        <v>81</v>
      </c>
      <c r="L211" s="6"/>
      <c r="M211" s="7">
        <v>45730</v>
      </c>
      <c r="N211" s="6" t="s">
        <v>25</v>
      </c>
      <c r="O211" s="8" t="s">
        <v>568</v>
      </c>
      <c r="P211" s="6" t="str">
        <f>HYPERLINK("https://docs.wto.org/imrd/directdoc.asp?DDFDocuments/t/G/TBTN25/ARE652.DOCX", "https://docs.wto.org/imrd/directdoc.asp?DDFDocuments/t/G/TBTN25/ARE652.DOCX")</f>
        <v>https://docs.wto.org/imrd/directdoc.asp?DDFDocuments/t/G/TBTN25/ARE652.DOCX</v>
      </c>
      <c r="Q211" s="6" t="str">
        <f>HYPERLINK("https://docs.wto.org/imrd/directdoc.asp?DDFDocuments/u/G/TBTN25/ARE652.DOCX", "https://docs.wto.org/imrd/directdoc.asp?DDFDocuments/u/G/TBTN25/ARE652.DOCX")</f>
        <v>https://docs.wto.org/imrd/directdoc.asp?DDFDocuments/u/G/TBTN25/ARE652.DOCX</v>
      </c>
      <c r="R211" s="6" t="str">
        <f>HYPERLINK("https://docs.wto.org/imrd/directdoc.asp?DDFDocuments/v/G/TBTN25/ARE652.DOCX", "https://docs.wto.org/imrd/directdoc.asp?DDFDocuments/v/G/TBTN25/ARE652.DOCX")</f>
        <v>https://docs.wto.org/imrd/directdoc.asp?DDFDocuments/v/G/TBTN25/ARE652.DOCX</v>
      </c>
    </row>
    <row r="212" spans="1:18" ht="45" x14ac:dyDescent="0.25">
      <c r="A212" s="8" t="s">
        <v>315</v>
      </c>
      <c r="B212" s="6" t="s">
        <v>222</v>
      </c>
      <c r="C212" s="7">
        <v>45670</v>
      </c>
      <c r="D212"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212" s="8" t="s">
        <v>566</v>
      </c>
      <c r="F212" s="8" t="s">
        <v>567</v>
      </c>
      <c r="H212" s="8" t="s">
        <v>200</v>
      </c>
      <c r="I212" s="8" t="s">
        <v>316</v>
      </c>
      <c r="J212" s="8" t="s">
        <v>227</v>
      </c>
      <c r="K212" s="8" t="s">
        <v>81</v>
      </c>
      <c r="L212" s="6"/>
      <c r="M212" s="7">
        <v>45730</v>
      </c>
      <c r="N212" s="6" t="s">
        <v>25</v>
      </c>
      <c r="O212" s="8" t="s">
        <v>568</v>
      </c>
      <c r="P212" s="6" t="str">
        <f>HYPERLINK("https://docs.wto.org/imrd/directdoc.asp?DDFDocuments/t/G/TBTN25/ARE652.DOCX", "https://docs.wto.org/imrd/directdoc.asp?DDFDocuments/t/G/TBTN25/ARE652.DOCX")</f>
        <v>https://docs.wto.org/imrd/directdoc.asp?DDFDocuments/t/G/TBTN25/ARE652.DOCX</v>
      </c>
      <c r="Q212" s="6" t="str">
        <f>HYPERLINK("https://docs.wto.org/imrd/directdoc.asp?DDFDocuments/u/G/TBTN25/ARE652.DOCX", "https://docs.wto.org/imrd/directdoc.asp?DDFDocuments/u/G/TBTN25/ARE652.DOCX")</f>
        <v>https://docs.wto.org/imrd/directdoc.asp?DDFDocuments/u/G/TBTN25/ARE652.DOCX</v>
      </c>
      <c r="R212" s="6" t="str">
        <f>HYPERLINK("https://docs.wto.org/imrd/directdoc.asp?DDFDocuments/v/G/TBTN25/ARE652.DOCX", "https://docs.wto.org/imrd/directdoc.asp?DDFDocuments/v/G/TBTN25/ARE652.DOCX")</f>
        <v>https://docs.wto.org/imrd/directdoc.asp?DDFDocuments/v/G/TBTN25/ARE652.DOCX</v>
      </c>
    </row>
    <row r="213" spans="1:18" ht="45" x14ac:dyDescent="0.25">
      <c r="A213" s="8" t="s">
        <v>315</v>
      </c>
      <c r="B213" s="6" t="s">
        <v>232</v>
      </c>
      <c r="C213" s="7">
        <v>45670</v>
      </c>
      <c r="D213"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213" s="8" t="s">
        <v>569</v>
      </c>
      <c r="F213" s="8" t="s">
        <v>570</v>
      </c>
      <c r="H213" s="8" t="s">
        <v>24</v>
      </c>
      <c r="I213" s="8" t="s">
        <v>316</v>
      </c>
      <c r="J213" s="8" t="s">
        <v>88</v>
      </c>
      <c r="K213" s="8" t="s">
        <v>81</v>
      </c>
      <c r="L213" s="6"/>
      <c r="M213" s="7">
        <v>45730</v>
      </c>
      <c r="N213" s="6" t="s">
        <v>25</v>
      </c>
      <c r="O213" s="8" t="s">
        <v>571</v>
      </c>
      <c r="P213" s="6" t="str">
        <f>HYPERLINK("https://docs.wto.org/imrd/directdoc.asp?DDFDocuments/t/G/TBTN25/ARE646.DOCX", "https://docs.wto.org/imrd/directdoc.asp?DDFDocuments/t/G/TBTN25/ARE646.DOCX")</f>
        <v>https://docs.wto.org/imrd/directdoc.asp?DDFDocuments/t/G/TBTN25/ARE646.DOCX</v>
      </c>
      <c r="Q213" s="6" t="str">
        <f>HYPERLINK("https://docs.wto.org/imrd/directdoc.asp?DDFDocuments/u/G/TBTN25/ARE646.DOCX", "https://docs.wto.org/imrd/directdoc.asp?DDFDocuments/u/G/TBTN25/ARE646.DOCX")</f>
        <v>https://docs.wto.org/imrd/directdoc.asp?DDFDocuments/u/G/TBTN25/ARE646.DOCX</v>
      </c>
      <c r="R213" s="6" t="str">
        <f>HYPERLINK("https://docs.wto.org/imrd/directdoc.asp?DDFDocuments/v/G/TBTN25/ARE646.DOCX", "https://docs.wto.org/imrd/directdoc.asp?DDFDocuments/v/G/TBTN25/ARE646.DOCX")</f>
        <v>https://docs.wto.org/imrd/directdoc.asp?DDFDocuments/v/G/TBTN25/ARE646.DOCX</v>
      </c>
    </row>
    <row r="214" spans="1:18" ht="30" x14ac:dyDescent="0.25">
      <c r="A214" s="8" t="s">
        <v>315</v>
      </c>
      <c r="B214" s="6" t="s">
        <v>239</v>
      </c>
      <c r="C214" s="7">
        <v>45670</v>
      </c>
      <c r="D214"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214" s="8" t="s">
        <v>527</v>
      </c>
      <c r="F214" s="8" t="s">
        <v>528</v>
      </c>
      <c r="H214" s="8" t="s">
        <v>24</v>
      </c>
      <c r="I214" s="8" t="s">
        <v>316</v>
      </c>
      <c r="J214" s="8" t="s">
        <v>88</v>
      </c>
      <c r="K214" s="8" t="s">
        <v>81</v>
      </c>
      <c r="L214" s="6"/>
      <c r="M214" s="7">
        <v>45730</v>
      </c>
      <c r="N214" s="6" t="s">
        <v>25</v>
      </c>
      <c r="O214" s="8" t="s">
        <v>529</v>
      </c>
      <c r="P214" s="6" t="str">
        <f>HYPERLINK("https://docs.wto.org/imrd/directdoc.asp?DDFDocuments/t/G/TBTN25/ARE647.DOCX", "https://docs.wto.org/imrd/directdoc.asp?DDFDocuments/t/G/TBTN25/ARE647.DOCX")</f>
        <v>https://docs.wto.org/imrd/directdoc.asp?DDFDocuments/t/G/TBTN25/ARE647.DOCX</v>
      </c>
      <c r="Q214" s="6" t="str">
        <f>HYPERLINK("https://docs.wto.org/imrd/directdoc.asp?DDFDocuments/u/G/TBTN25/ARE647.DOCX", "https://docs.wto.org/imrd/directdoc.asp?DDFDocuments/u/G/TBTN25/ARE647.DOCX")</f>
        <v>https://docs.wto.org/imrd/directdoc.asp?DDFDocuments/u/G/TBTN25/ARE647.DOCX</v>
      </c>
      <c r="R214" s="6" t="str">
        <f>HYPERLINK("https://docs.wto.org/imrd/directdoc.asp?DDFDocuments/v/G/TBTN25/ARE647.DOCX", "https://docs.wto.org/imrd/directdoc.asp?DDFDocuments/v/G/TBTN25/ARE647.DOCX")</f>
        <v>https://docs.wto.org/imrd/directdoc.asp?DDFDocuments/v/G/TBTN25/ARE647.DOCX</v>
      </c>
    </row>
    <row r="215" spans="1:18" x14ac:dyDescent="0.25">
      <c r="A215" s="8" t="s">
        <v>315</v>
      </c>
      <c r="B215" s="6" t="s">
        <v>240</v>
      </c>
      <c r="C215" s="7">
        <v>45670</v>
      </c>
      <c r="D215"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215" s="8" t="s">
        <v>558</v>
      </c>
      <c r="F215" s="8" t="s">
        <v>559</v>
      </c>
      <c r="H215" s="8" t="s">
        <v>24</v>
      </c>
      <c r="I215" s="8" t="s">
        <v>316</v>
      </c>
      <c r="J215" s="8" t="s">
        <v>227</v>
      </c>
      <c r="K215" s="8" t="s">
        <v>81</v>
      </c>
      <c r="L215" s="6"/>
      <c r="M215" s="7">
        <v>45730</v>
      </c>
      <c r="N215" s="6" t="s">
        <v>25</v>
      </c>
      <c r="O215" s="8" t="s">
        <v>560</v>
      </c>
      <c r="P215" s="6" t="str">
        <f>HYPERLINK("https://docs.wto.org/imrd/directdoc.asp?DDFDocuments/t/G/TBTN25/ARE648.DOCX", "https://docs.wto.org/imrd/directdoc.asp?DDFDocuments/t/G/TBTN25/ARE648.DOCX")</f>
        <v>https://docs.wto.org/imrd/directdoc.asp?DDFDocuments/t/G/TBTN25/ARE648.DOCX</v>
      </c>
      <c r="Q215" s="6" t="str">
        <f>HYPERLINK("https://docs.wto.org/imrd/directdoc.asp?DDFDocuments/u/G/TBTN25/ARE648.DOCX", "https://docs.wto.org/imrd/directdoc.asp?DDFDocuments/u/G/TBTN25/ARE648.DOCX")</f>
        <v>https://docs.wto.org/imrd/directdoc.asp?DDFDocuments/u/G/TBTN25/ARE648.DOCX</v>
      </c>
      <c r="R215" s="6" t="str">
        <f>HYPERLINK("https://docs.wto.org/imrd/directdoc.asp?DDFDocuments/v/G/TBTN25/ARE648.DOCX", "https://docs.wto.org/imrd/directdoc.asp?DDFDocuments/v/G/TBTN25/ARE648.DOCX")</f>
        <v>https://docs.wto.org/imrd/directdoc.asp?DDFDocuments/v/G/TBTN25/ARE648.DOCX</v>
      </c>
    </row>
    <row r="216" spans="1:18" ht="30" x14ac:dyDescent="0.25">
      <c r="A216" s="8" t="s">
        <v>532</v>
      </c>
      <c r="B216" s="6" t="s">
        <v>220</v>
      </c>
      <c r="C216" s="7">
        <v>45670</v>
      </c>
      <c r="D216"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216" s="8" t="s">
        <v>530</v>
      </c>
      <c r="F216" s="8" t="s">
        <v>531</v>
      </c>
      <c r="H216" s="8" t="s">
        <v>24</v>
      </c>
      <c r="I216" s="8" t="s">
        <v>533</v>
      </c>
      <c r="J216" s="8" t="s">
        <v>227</v>
      </c>
      <c r="K216" s="8" t="s">
        <v>81</v>
      </c>
      <c r="L216" s="6"/>
      <c r="M216" s="7">
        <v>45730</v>
      </c>
      <c r="N216" s="6" t="s">
        <v>25</v>
      </c>
      <c r="O216" s="8" t="s">
        <v>534</v>
      </c>
      <c r="P216" s="6" t="str">
        <f>HYPERLINK("https://docs.wto.org/imrd/directdoc.asp?DDFDocuments/t/G/TBTN25/ARE651.DOCX", "https://docs.wto.org/imrd/directdoc.asp?DDFDocuments/t/G/TBTN25/ARE651.DOCX")</f>
        <v>https://docs.wto.org/imrd/directdoc.asp?DDFDocuments/t/G/TBTN25/ARE651.DOCX</v>
      </c>
      <c r="Q216" s="6" t="str">
        <f>HYPERLINK("https://docs.wto.org/imrd/directdoc.asp?DDFDocuments/u/G/TBTN25/ARE651.DOCX", "https://docs.wto.org/imrd/directdoc.asp?DDFDocuments/u/G/TBTN25/ARE651.DOCX")</f>
        <v>https://docs.wto.org/imrd/directdoc.asp?DDFDocuments/u/G/TBTN25/ARE651.DOCX</v>
      </c>
      <c r="R216" s="6" t="str">
        <f>HYPERLINK("https://docs.wto.org/imrd/directdoc.asp?DDFDocuments/v/G/TBTN25/ARE651.DOCX", "https://docs.wto.org/imrd/directdoc.asp?DDFDocuments/v/G/TBTN25/ARE651.DOCX")</f>
        <v>https://docs.wto.org/imrd/directdoc.asp?DDFDocuments/v/G/TBTN25/ARE651.DOCX</v>
      </c>
    </row>
    <row r="217" spans="1:18" ht="60" x14ac:dyDescent="0.25">
      <c r="A217" s="8" t="s">
        <v>563</v>
      </c>
      <c r="B217" s="6" t="s">
        <v>27</v>
      </c>
      <c r="C217" s="7">
        <v>45670</v>
      </c>
      <c r="D217" s="9" t="str">
        <f>HYPERLINK("https://eping.wto.org/en/Search?viewData= G/TBT/N/BDI/559, G/TBT/N/KEN/1751, G/TBT/N/RWA/1126, G/TBT/N/TZA/1267, G/TBT/N/UGA/2100"," G/TBT/N/BDI/559, G/TBT/N/KEN/1751, G/TBT/N/RWA/1126, G/TBT/N/TZA/1267, G/TBT/N/UGA/2100")</f>
        <v xml:space="preserve"> G/TBT/N/BDI/559, G/TBT/N/KEN/1751, G/TBT/N/RWA/1126, G/TBT/N/TZA/1267, G/TBT/N/UGA/2100</v>
      </c>
      <c r="E217" s="8" t="s">
        <v>561</v>
      </c>
      <c r="F217" s="8" t="s">
        <v>562</v>
      </c>
      <c r="H217" s="8" t="s">
        <v>564</v>
      </c>
      <c r="I217" s="8" t="s">
        <v>543</v>
      </c>
      <c r="J217" s="8" t="s">
        <v>381</v>
      </c>
      <c r="K217" s="8" t="s">
        <v>24</v>
      </c>
      <c r="L217" s="6"/>
      <c r="M217" s="7">
        <v>45730</v>
      </c>
      <c r="N217" s="6" t="s">
        <v>25</v>
      </c>
      <c r="O217" s="8" t="s">
        <v>565</v>
      </c>
      <c r="P217" s="6" t="str">
        <f>HYPERLINK("https://docs.wto.org/imrd/directdoc.asp?DDFDocuments/t/G/TBTN25/BDI559.DOCX", "https://docs.wto.org/imrd/directdoc.asp?DDFDocuments/t/G/TBTN25/BDI559.DOCX")</f>
        <v>https://docs.wto.org/imrd/directdoc.asp?DDFDocuments/t/G/TBTN25/BDI559.DOCX</v>
      </c>
      <c r="Q217" s="6" t="str">
        <f>HYPERLINK("https://docs.wto.org/imrd/directdoc.asp?DDFDocuments/u/G/TBTN25/BDI559.DOCX", "https://docs.wto.org/imrd/directdoc.asp?DDFDocuments/u/G/TBTN25/BDI559.DOCX")</f>
        <v>https://docs.wto.org/imrd/directdoc.asp?DDFDocuments/u/G/TBTN25/BDI559.DOCX</v>
      </c>
      <c r="R217" s="6" t="str">
        <f>HYPERLINK("https://docs.wto.org/imrd/directdoc.asp?DDFDocuments/v/G/TBTN25/BDI559.DOCX", "https://docs.wto.org/imrd/directdoc.asp?DDFDocuments/v/G/TBTN25/BDI559.DOCX")</f>
        <v>https://docs.wto.org/imrd/directdoc.asp?DDFDocuments/v/G/TBTN25/BDI559.DOCX</v>
      </c>
    </row>
    <row r="218" spans="1:18" ht="45" x14ac:dyDescent="0.25">
      <c r="A218" s="8" t="s">
        <v>574</v>
      </c>
      <c r="B218" s="6" t="s">
        <v>45</v>
      </c>
      <c r="C218" s="7">
        <v>45670</v>
      </c>
      <c r="D218" s="9" t="str">
        <f>HYPERLINK("https://eping.wto.org/en/Search?viewData= G/TBT/N/BDI/560, G/TBT/N/KEN/1752, G/TBT/N/RWA/1127, G/TBT/N/TZA/1268, G/TBT/N/UGA/2101"," G/TBT/N/BDI/560, G/TBT/N/KEN/1752, G/TBT/N/RWA/1127, G/TBT/N/TZA/1268, G/TBT/N/UGA/2101")</f>
        <v xml:space="preserve"> G/TBT/N/BDI/560, G/TBT/N/KEN/1752, G/TBT/N/RWA/1127, G/TBT/N/TZA/1268, G/TBT/N/UGA/2101</v>
      </c>
      <c r="E218" s="8" t="s">
        <v>572</v>
      </c>
      <c r="F218" s="8" t="s">
        <v>573</v>
      </c>
      <c r="H218" s="8" t="s">
        <v>575</v>
      </c>
      <c r="I218" s="8" t="s">
        <v>543</v>
      </c>
      <c r="J218" s="8" t="s">
        <v>550</v>
      </c>
      <c r="K218" s="8" t="s">
        <v>24</v>
      </c>
      <c r="L218" s="6"/>
      <c r="M218" s="7">
        <v>45730</v>
      </c>
      <c r="N218" s="6" t="s">
        <v>25</v>
      </c>
      <c r="O218" s="8" t="s">
        <v>576</v>
      </c>
      <c r="P218" s="6" t="str">
        <f>HYPERLINK("https://docs.wto.org/imrd/directdoc.asp?DDFDocuments/t/G/TBTN25/BDI560.DOCX", "https://docs.wto.org/imrd/directdoc.asp?DDFDocuments/t/G/TBTN25/BDI560.DOCX")</f>
        <v>https://docs.wto.org/imrd/directdoc.asp?DDFDocuments/t/G/TBTN25/BDI560.DOCX</v>
      </c>
      <c r="Q218" s="6" t="str">
        <f>HYPERLINK("https://docs.wto.org/imrd/directdoc.asp?DDFDocuments/u/G/TBTN25/BDI560.DOCX", "https://docs.wto.org/imrd/directdoc.asp?DDFDocuments/u/G/TBTN25/BDI560.DOCX")</f>
        <v>https://docs.wto.org/imrd/directdoc.asp?DDFDocuments/u/G/TBTN25/BDI560.DOCX</v>
      </c>
      <c r="R218" s="6" t="str">
        <f>HYPERLINK("https://docs.wto.org/imrd/directdoc.asp?DDFDocuments/v/G/TBTN25/BDI560.DOCX", "https://docs.wto.org/imrd/directdoc.asp?DDFDocuments/v/G/TBTN25/BDI560.DOCX")</f>
        <v>https://docs.wto.org/imrd/directdoc.asp?DDFDocuments/v/G/TBTN25/BDI560.DOCX</v>
      </c>
    </row>
    <row r="219" spans="1:18" ht="30" x14ac:dyDescent="0.25">
      <c r="A219" s="8" t="s">
        <v>554</v>
      </c>
      <c r="B219" s="6" t="s">
        <v>196</v>
      </c>
      <c r="C219" s="7">
        <v>45670</v>
      </c>
      <c r="D219"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219" s="8" t="s">
        <v>552</v>
      </c>
      <c r="F219" s="8" t="s">
        <v>553</v>
      </c>
      <c r="H219" s="8" t="s">
        <v>555</v>
      </c>
      <c r="I219" s="8" t="s">
        <v>556</v>
      </c>
      <c r="J219" s="8" t="s">
        <v>227</v>
      </c>
      <c r="K219" s="8" t="s">
        <v>81</v>
      </c>
      <c r="L219" s="6"/>
      <c r="M219" s="7">
        <v>45730</v>
      </c>
      <c r="N219" s="6" t="s">
        <v>25</v>
      </c>
      <c r="O219" s="8" t="s">
        <v>557</v>
      </c>
      <c r="P219" s="6" t="str">
        <f>HYPERLINK("https://docs.wto.org/imrd/directdoc.asp?DDFDocuments/t/G/TBTN25/ARE649.DOCX", "https://docs.wto.org/imrd/directdoc.asp?DDFDocuments/t/G/TBTN25/ARE649.DOCX")</f>
        <v>https://docs.wto.org/imrd/directdoc.asp?DDFDocuments/t/G/TBTN25/ARE649.DOCX</v>
      </c>
      <c r="Q219" s="6" t="str">
        <f>HYPERLINK("https://docs.wto.org/imrd/directdoc.asp?DDFDocuments/u/G/TBTN25/ARE649.DOCX", "https://docs.wto.org/imrd/directdoc.asp?DDFDocuments/u/G/TBTN25/ARE649.DOCX")</f>
        <v>https://docs.wto.org/imrd/directdoc.asp?DDFDocuments/u/G/TBTN25/ARE649.DOCX</v>
      </c>
      <c r="R219" s="6" t="str">
        <f>HYPERLINK("https://docs.wto.org/imrd/directdoc.asp?DDFDocuments/v/G/TBTN25/ARE649.DOCX", "https://docs.wto.org/imrd/directdoc.asp?DDFDocuments/v/G/TBTN25/ARE649.DOCX")</f>
        <v>https://docs.wto.org/imrd/directdoc.asp?DDFDocuments/v/G/TBTN25/ARE649.DOCX</v>
      </c>
    </row>
    <row r="220" spans="1:18" ht="45" x14ac:dyDescent="0.25">
      <c r="A220" s="8" t="s">
        <v>315</v>
      </c>
      <c r="B220" s="6" t="s">
        <v>221</v>
      </c>
      <c r="C220" s="7">
        <v>45670</v>
      </c>
      <c r="D220"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220" s="8" t="s">
        <v>566</v>
      </c>
      <c r="F220" s="8" t="s">
        <v>567</v>
      </c>
      <c r="H220" s="8" t="s">
        <v>200</v>
      </c>
      <c r="I220" s="8" t="s">
        <v>316</v>
      </c>
      <c r="J220" s="8" t="s">
        <v>227</v>
      </c>
      <c r="K220" s="8" t="s">
        <v>81</v>
      </c>
      <c r="L220" s="6"/>
      <c r="M220" s="7">
        <v>45730</v>
      </c>
      <c r="N220" s="6" t="s">
        <v>25</v>
      </c>
      <c r="O220" s="8" t="s">
        <v>568</v>
      </c>
      <c r="P220" s="6" t="str">
        <f>HYPERLINK("https://docs.wto.org/imrd/directdoc.asp?DDFDocuments/t/G/TBTN25/ARE652.DOCX", "https://docs.wto.org/imrd/directdoc.asp?DDFDocuments/t/G/TBTN25/ARE652.DOCX")</f>
        <v>https://docs.wto.org/imrd/directdoc.asp?DDFDocuments/t/G/TBTN25/ARE652.DOCX</v>
      </c>
      <c r="Q220" s="6" t="str">
        <f>HYPERLINK("https://docs.wto.org/imrd/directdoc.asp?DDFDocuments/u/G/TBTN25/ARE652.DOCX", "https://docs.wto.org/imrd/directdoc.asp?DDFDocuments/u/G/TBTN25/ARE652.DOCX")</f>
        <v>https://docs.wto.org/imrd/directdoc.asp?DDFDocuments/u/G/TBTN25/ARE652.DOCX</v>
      </c>
      <c r="R220" s="6" t="str">
        <f>HYPERLINK("https://docs.wto.org/imrd/directdoc.asp?DDFDocuments/v/G/TBTN25/ARE652.DOCX", "https://docs.wto.org/imrd/directdoc.asp?DDFDocuments/v/G/TBTN25/ARE652.DOCX")</f>
        <v>https://docs.wto.org/imrd/directdoc.asp?DDFDocuments/v/G/TBTN25/ARE652.DOCX</v>
      </c>
    </row>
    <row r="221" spans="1:18" ht="45" x14ac:dyDescent="0.25">
      <c r="A221" s="8" t="s">
        <v>315</v>
      </c>
      <c r="B221" s="6" t="s">
        <v>240</v>
      </c>
      <c r="C221" s="7">
        <v>45670</v>
      </c>
      <c r="D221"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221" s="8" t="s">
        <v>569</v>
      </c>
      <c r="F221" s="8" t="s">
        <v>570</v>
      </c>
      <c r="H221" s="8" t="s">
        <v>24</v>
      </c>
      <c r="I221" s="8" t="s">
        <v>316</v>
      </c>
      <c r="J221" s="8" t="s">
        <v>88</v>
      </c>
      <c r="K221" s="8" t="s">
        <v>81</v>
      </c>
      <c r="L221" s="6"/>
      <c r="M221" s="7">
        <v>45730</v>
      </c>
      <c r="N221" s="6" t="s">
        <v>25</v>
      </c>
      <c r="O221" s="8" t="s">
        <v>571</v>
      </c>
      <c r="P221" s="6" t="str">
        <f>HYPERLINK("https://docs.wto.org/imrd/directdoc.asp?DDFDocuments/t/G/TBTN25/ARE646.DOCX", "https://docs.wto.org/imrd/directdoc.asp?DDFDocuments/t/G/TBTN25/ARE646.DOCX")</f>
        <v>https://docs.wto.org/imrd/directdoc.asp?DDFDocuments/t/G/TBTN25/ARE646.DOCX</v>
      </c>
      <c r="Q221" s="6" t="str">
        <f>HYPERLINK("https://docs.wto.org/imrd/directdoc.asp?DDFDocuments/u/G/TBTN25/ARE646.DOCX", "https://docs.wto.org/imrd/directdoc.asp?DDFDocuments/u/G/TBTN25/ARE646.DOCX")</f>
        <v>https://docs.wto.org/imrd/directdoc.asp?DDFDocuments/u/G/TBTN25/ARE646.DOCX</v>
      </c>
      <c r="R221" s="6" t="str">
        <f>HYPERLINK("https://docs.wto.org/imrd/directdoc.asp?DDFDocuments/v/G/TBTN25/ARE646.DOCX", "https://docs.wto.org/imrd/directdoc.asp?DDFDocuments/v/G/TBTN25/ARE646.DOCX")</f>
        <v>https://docs.wto.org/imrd/directdoc.asp?DDFDocuments/v/G/TBTN25/ARE646.DOCX</v>
      </c>
    </row>
    <row r="222" spans="1:18" ht="45" x14ac:dyDescent="0.25">
      <c r="A222" s="8" t="s">
        <v>315</v>
      </c>
      <c r="B222" s="6" t="s">
        <v>196</v>
      </c>
      <c r="C222" s="7">
        <v>45670</v>
      </c>
      <c r="D222"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222" s="8" t="s">
        <v>569</v>
      </c>
      <c r="F222" s="8" t="s">
        <v>570</v>
      </c>
      <c r="H222" s="8" t="s">
        <v>24</v>
      </c>
      <c r="I222" s="8" t="s">
        <v>316</v>
      </c>
      <c r="J222" s="8" t="s">
        <v>88</v>
      </c>
      <c r="K222" s="8" t="s">
        <v>81</v>
      </c>
      <c r="L222" s="6"/>
      <c r="M222" s="7">
        <v>45730</v>
      </c>
      <c r="N222" s="6" t="s">
        <v>25</v>
      </c>
      <c r="O222" s="8" t="s">
        <v>571</v>
      </c>
      <c r="P222" s="6" t="str">
        <f>HYPERLINK("https://docs.wto.org/imrd/directdoc.asp?DDFDocuments/t/G/TBTN25/ARE646.DOCX", "https://docs.wto.org/imrd/directdoc.asp?DDFDocuments/t/G/TBTN25/ARE646.DOCX")</f>
        <v>https://docs.wto.org/imrd/directdoc.asp?DDFDocuments/t/G/TBTN25/ARE646.DOCX</v>
      </c>
      <c r="Q222" s="6" t="str">
        <f>HYPERLINK("https://docs.wto.org/imrd/directdoc.asp?DDFDocuments/u/G/TBTN25/ARE646.DOCX", "https://docs.wto.org/imrd/directdoc.asp?DDFDocuments/u/G/TBTN25/ARE646.DOCX")</f>
        <v>https://docs.wto.org/imrd/directdoc.asp?DDFDocuments/u/G/TBTN25/ARE646.DOCX</v>
      </c>
      <c r="R222" s="6" t="str">
        <f>HYPERLINK("https://docs.wto.org/imrd/directdoc.asp?DDFDocuments/v/G/TBTN25/ARE646.DOCX", "https://docs.wto.org/imrd/directdoc.asp?DDFDocuments/v/G/TBTN25/ARE646.DOCX")</f>
        <v>https://docs.wto.org/imrd/directdoc.asp?DDFDocuments/v/G/TBTN25/ARE646.DOCX</v>
      </c>
    </row>
    <row r="223" spans="1:18" ht="30" x14ac:dyDescent="0.25">
      <c r="A223" s="8" t="s">
        <v>532</v>
      </c>
      <c r="B223" s="6" t="s">
        <v>240</v>
      </c>
      <c r="C223" s="7">
        <v>45670</v>
      </c>
      <c r="D223"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223" s="8" t="s">
        <v>530</v>
      </c>
      <c r="F223" s="8" t="s">
        <v>531</v>
      </c>
      <c r="H223" s="8" t="s">
        <v>24</v>
      </c>
      <c r="I223" s="8" t="s">
        <v>533</v>
      </c>
      <c r="J223" s="8" t="s">
        <v>227</v>
      </c>
      <c r="K223" s="8" t="s">
        <v>81</v>
      </c>
      <c r="L223" s="6"/>
      <c r="M223" s="7">
        <v>45730</v>
      </c>
      <c r="N223" s="6" t="s">
        <v>25</v>
      </c>
      <c r="O223" s="8" t="s">
        <v>534</v>
      </c>
      <c r="P223" s="6" t="str">
        <f>HYPERLINK("https://docs.wto.org/imrd/directdoc.asp?DDFDocuments/t/G/TBTN25/ARE651.DOCX", "https://docs.wto.org/imrd/directdoc.asp?DDFDocuments/t/G/TBTN25/ARE651.DOCX")</f>
        <v>https://docs.wto.org/imrd/directdoc.asp?DDFDocuments/t/G/TBTN25/ARE651.DOCX</v>
      </c>
      <c r="Q223" s="6" t="str">
        <f>HYPERLINK("https://docs.wto.org/imrd/directdoc.asp?DDFDocuments/u/G/TBTN25/ARE651.DOCX", "https://docs.wto.org/imrd/directdoc.asp?DDFDocuments/u/G/TBTN25/ARE651.DOCX")</f>
        <v>https://docs.wto.org/imrd/directdoc.asp?DDFDocuments/u/G/TBTN25/ARE651.DOCX</v>
      </c>
      <c r="R223" s="6" t="str">
        <f>HYPERLINK("https://docs.wto.org/imrd/directdoc.asp?DDFDocuments/v/G/TBTN25/ARE651.DOCX", "https://docs.wto.org/imrd/directdoc.asp?DDFDocuments/v/G/TBTN25/ARE651.DOCX")</f>
        <v>https://docs.wto.org/imrd/directdoc.asp?DDFDocuments/v/G/TBTN25/ARE651.DOCX</v>
      </c>
    </row>
    <row r="224" spans="1:18" x14ac:dyDescent="0.25">
      <c r="A224" s="8" t="s">
        <v>315</v>
      </c>
      <c r="B224" s="6" t="s">
        <v>220</v>
      </c>
      <c r="C224" s="7">
        <v>45670</v>
      </c>
      <c r="D224"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224" s="8" t="s">
        <v>558</v>
      </c>
      <c r="F224" s="8" t="s">
        <v>559</v>
      </c>
      <c r="H224" s="8" t="s">
        <v>24</v>
      </c>
      <c r="I224" s="8" t="s">
        <v>316</v>
      </c>
      <c r="J224" s="8" t="s">
        <v>227</v>
      </c>
      <c r="K224" s="8" t="s">
        <v>81</v>
      </c>
      <c r="L224" s="6"/>
      <c r="M224" s="7">
        <v>45730</v>
      </c>
      <c r="N224" s="6" t="s">
        <v>25</v>
      </c>
      <c r="O224" s="8" t="s">
        <v>560</v>
      </c>
      <c r="P224" s="6" t="str">
        <f>HYPERLINK("https://docs.wto.org/imrd/directdoc.asp?DDFDocuments/t/G/TBTN25/ARE648.DOCX", "https://docs.wto.org/imrd/directdoc.asp?DDFDocuments/t/G/TBTN25/ARE648.DOCX")</f>
        <v>https://docs.wto.org/imrd/directdoc.asp?DDFDocuments/t/G/TBTN25/ARE648.DOCX</v>
      </c>
      <c r="Q224" s="6" t="str">
        <f>HYPERLINK("https://docs.wto.org/imrd/directdoc.asp?DDFDocuments/u/G/TBTN25/ARE648.DOCX", "https://docs.wto.org/imrd/directdoc.asp?DDFDocuments/u/G/TBTN25/ARE648.DOCX")</f>
        <v>https://docs.wto.org/imrd/directdoc.asp?DDFDocuments/u/G/TBTN25/ARE648.DOCX</v>
      </c>
      <c r="R224" s="6" t="str">
        <f>HYPERLINK("https://docs.wto.org/imrd/directdoc.asp?DDFDocuments/v/G/TBTN25/ARE648.DOCX", "https://docs.wto.org/imrd/directdoc.asp?DDFDocuments/v/G/TBTN25/ARE648.DOCX")</f>
        <v>https://docs.wto.org/imrd/directdoc.asp?DDFDocuments/v/G/TBTN25/ARE648.DOCX</v>
      </c>
    </row>
    <row r="225" spans="1:18" ht="45" x14ac:dyDescent="0.25">
      <c r="A225" s="8" t="s">
        <v>579</v>
      </c>
      <c r="B225" s="6" t="s">
        <v>45</v>
      </c>
      <c r="C225" s="7">
        <v>45670</v>
      </c>
      <c r="D225" s="9" t="str">
        <f>HYPERLINK("https://eping.wto.org/en/Search?viewData= G/TBT/N/BDI/558, G/TBT/N/KEN/1750, G/TBT/N/RWA/1125, G/TBT/N/TZA/1266, G/TBT/N/UGA/2099"," G/TBT/N/BDI/558, G/TBT/N/KEN/1750, G/TBT/N/RWA/1125, G/TBT/N/TZA/1266, G/TBT/N/UGA/2099")</f>
        <v xml:space="preserve"> G/TBT/N/BDI/558, G/TBT/N/KEN/1750, G/TBT/N/RWA/1125, G/TBT/N/TZA/1266, G/TBT/N/UGA/2099</v>
      </c>
      <c r="E225" s="8" t="s">
        <v>577</v>
      </c>
      <c r="F225" s="8" t="s">
        <v>578</v>
      </c>
      <c r="H225" s="8" t="s">
        <v>580</v>
      </c>
      <c r="I225" s="8" t="s">
        <v>543</v>
      </c>
      <c r="J225" s="8" t="s">
        <v>550</v>
      </c>
      <c r="K225" s="8" t="s">
        <v>24</v>
      </c>
      <c r="L225" s="6"/>
      <c r="M225" s="7">
        <v>45730</v>
      </c>
      <c r="N225" s="6" t="s">
        <v>25</v>
      </c>
      <c r="O225" s="8" t="s">
        <v>581</v>
      </c>
      <c r="P225" s="6" t="str">
        <f>HYPERLINK("https://docs.wto.org/imrd/directdoc.asp?DDFDocuments/t/G/TBTN25/BDI558.DOCX", "https://docs.wto.org/imrd/directdoc.asp?DDFDocuments/t/G/TBTN25/BDI558.DOCX")</f>
        <v>https://docs.wto.org/imrd/directdoc.asp?DDFDocuments/t/G/TBTN25/BDI558.DOCX</v>
      </c>
      <c r="Q225" s="6" t="str">
        <f>HYPERLINK("https://docs.wto.org/imrd/directdoc.asp?DDFDocuments/u/G/TBTN25/BDI558.DOCX", "https://docs.wto.org/imrd/directdoc.asp?DDFDocuments/u/G/TBTN25/BDI558.DOCX")</f>
        <v>https://docs.wto.org/imrd/directdoc.asp?DDFDocuments/u/G/TBTN25/BDI558.DOCX</v>
      </c>
      <c r="R225" s="6" t="str">
        <f>HYPERLINK("https://docs.wto.org/imrd/directdoc.asp?DDFDocuments/v/G/TBTN25/BDI558.DOCX", "https://docs.wto.org/imrd/directdoc.asp?DDFDocuments/v/G/TBTN25/BDI558.DOCX")</f>
        <v>https://docs.wto.org/imrd/directdoc.asp?DDFDocuments/v/G/TBTN25/BDI558.DOCX</v>
      </c>
    </row>
    <row r="226" spans="1:18" ht="45" x14ac:dyDescent="0.25">
      <c r="A226" s="8" t="s">
        <v>579</v>
      </c>
      <c r="B226" s="6" t="s">
        <v>17</v>
      </c>
      <c r="C226" s="7">
        <v>45670</v>
      </c>
      <c r="D226" s="9" t="str">
        <f>HYPERLINK("https://eping.wto.org/en/Search?viewData= G/TBT/N/BDI/558, G/TBT/N/KEN/1750, G/TBT/N/RWA/1125, G/TBT/N/TZA/1266, G/TBT/N/UGA/2099"," G/TBT/N/BDI/558, G/TBT/N/KEN/1750, G/TBT/N/RWA/1125, G/TBT/N/TZA/1266, G/TBT/N/UGA/2099")</f>
        <v xml:space="preserve"> G/TBT/N/BDI/558, G/TBT/N/KEN/1750, G/TBT/N/RWA/1125, G/TBT/N/TZA/1266, G/TBT/N/UGA/2099</v>
      </c>
      <c r="E226" s="8" t="s">
        <v>577</v>
      </c>
      <c r="F226" s="8" t="s">
        <v>578</v>
      </c>
      <c r="H226" s="8" t="s">
        <v>580</v>
      </c>
      <c r="I226" s="8" t="s">
        <v>543</v>
      </c>
      <c r="J226" s="8" t="s">
        <v>550</v>
      </c>
      <c r="K226" s="8" t="s">
        <v>24</v>
      </c>
      <c r="L226" s="6"/>
      <c r="M226" s="7">
        <v>45730</v>
      </c>
      <c r="N226" s="6" t="s">
        <v>25</v>
      </c>
      <c r="O226" s="8" t="s">
        <v>581</v>
      </c>
      <c r="P226" s="6" t="str">
        <f>HYPERLINK("https://docs.wto.org/imrd/directdoc.asp?DDFDocuments/t/G/TBTN25/BDI558.DOCX", "https://docs.wto.org/imrd/directdoc.asp?DDFDocuments/t/G/TBTN25/BDI558.DOCX")</f>
        <v>https://docs.wto.org/imrd/directdoc.asp?DDFDocuments/t/G/TBTN25/BDI558.DOCX</v>
      </c>
      <c r="Q226" s="6" t="str">
        <f>HYPERLINK("https://docs.wto.org/imrd/directdoc.asp?DDFDocuments/u/G/TBTN25/BDI558.DOCX", "https://docs.wto.org/imrd/directdoc.asp?DDFDocuments/u/G/TBTN25/BDI558.DOCX")</f>
        <v>https://docs.wto.org/imrd/directdoc.asp?DDFDocuments/u/G/TBTN25/BDI558.DOCX</v>
      </c>
      <c r="R226" s="6" t="str">
        <f>HYPERLINK("https://docs.wto.org/imrd/directdoc.asp?DDFDocuments/v/G/TBTN25/BDI558.DOCX", "https://docs.wto.org/imrd/directdoc.asp?DDFDocuments/v/G/TBTN25/BDI558.DOCX")</f>
        <v>https://docs.wto.org/imrd/directdoc.asp?DDFDocuments/v/G/TBTN25/BDI558.DOCX</v>
      </c>
    </row>
    <row r="227" spans="1:18" ht="45" x14ac:dyDescent="0.25">
      <c r="A227" s="8" t="s">
        <v>579</v>
      </c>
      <c r="B227" s="6" t="s">
        <v>27</v>
      </c>
      <c r="C227" s="7">
        <v>45670</v>
      </c>
      <c r="D227" s="9" t="str">
        <f>HYPERLINK("https://eping.wto.org/en/Search?viewData= G/TBT/N/BDI/558, G/TBT/N/KEN/1750, G/TBT/N/RWA/1125, G/TBT/N/TZA/1266, G/TBT/N/UGA/2099"," G/TBT/N/BDI/558, G/TBT/N/KEN/1750, G/TBT/N/RWA/1125, G/TBT/N/TZA/1266, G/TBT/N/UGA/2099")</f>
        <v xml:space="preserve"> G/TBT/N/BDI/558, G/TBT/N/KEN/1750, G/TBT/N/RWA/1125, G/TBT/N/TZA/1266, G/TBT/N/UGA/2099</v>
      </c>
      <c r="E227" s="8" t="s">
        <v>577</v>
      </c>
      <c r="F227" s="8" t="s">
        <v>578</v>
      </c>
      <c r="H227" s="8" t="s">
        <v>580</v>
      </c>
      <c r="I227" s="8" t="s">
        <v>543</v>
      </c>
      <c r="J227" s="8" t="s">
        <v>550</v>
      </c>
      <c r="K227" s="8" t="s">
        <v>24</v>
      </c>
      <c r="L227" s="6"/>
      <c r="M227" s="7">
        <v>45730</v>
      </c>
      <c r="N227" s="6" t="s">
        <v>25</v>
      </c>
      <c r="O227" s="8" t="s">
        <v>581</v>
      </c>
      <c r="P227" s="6" t="str">
        <f>HYPERLINK("https://docs.wto.org/imrd/directdoc.asp?DDFDocuments/t/G/TBTN25/BDI558.DOCX", "https://docs.wto.org/imrd/directdoc.asp?DDFDocuments/t/G/TBTN25/BDI558.DOCX")</f>
        <v>https://docs.wto.org/imrd/directdoc.asp?DDFDocuments/t/G/TBTN25/BDI558.DOCX</v>
      </c>
      <c r="Q227" s="6" t="str">
        <f>HYPERLINK("https://docs.wto.org/imrd/directdoc.asp?DDFDocuments/u/G/TBTN25/BDI558.DOCX", "https://docs.wto.org/imrd/directdoc.asp?DDFDocuments/u/G/TBTN25/BDI558.DOCX")</f>
        <v>https://docs.wto.org/imrd/directdoc.asp?DDFDocuments/u/G/TBTN25/BDI558.DOCX</v>
      </c>
      <c r="R227" s="6" t="str">
        <f>HYPERLINK("https://docs.wto.org/imrd/directdoc.asp?DDFDocuments/v/G/TBTN25/BDI558.DOCX", "https://docs.wto.org/imrd/directdoc.asp?DDFDocuments/v/G/TBTN25/BDI558.DOCX")</f>
        <v>https://docs.wto.org/imrd/directdoc.asp?DDFDocuments/v/G/TBTN25/BDI558.DOCX</v>
      </c>
    </row>
    <row r="228" spans="1:18" ht="30" x14ac:dyDescent="0.25">
      <c r="A228" s="8" t="s">
        <v>315</v>
      </c>
      <c r="B228" s="6" t="s">
        <v>221</v>
      </c>
      <c r="C228" s="7">
        <v>45670</v>
      </c>
      <c r="D228"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228" s="8" t="s">
        <v>535</v>
      </c>
      <c r="F228" s="8" t="s">
        <v>536</v>
      </c>
      <c r="H228" s="8" t="s">
        <v>537</v>
      </c>
      <c r="I228" s="8" t="s">
        <v>316</v>
      </c>
      <c r="J228" s="8" t="s">
        <v>227</v>
      </c>
      <c r="K228" s="8" t="s">
        <v>81</v>
      </c>
      <c r="L228" s="6"/>
      <c r="M228" s="7">
        <v>45730</v>
      </c>
      <c r="N228" s="6" t="s">
        <v>25</v>
      </c>
      <c r="O228" s="8" t="s">
        <v>538</v>
      </c>
      <c r="P228" s="6" t="str">
        <f>HYPERLINK("https://docs.wto.org/imrd/directdoc.asp?DDFDocuments/t/G/TBTN25/ARE650.DOCX", "https://docs.wto.org/imrd/directdoc.asp?DDFDocuments/t/G/TBTN25/ARE650.DOCX")</f>
        <v>https://docs.wto.org/imrd/directdoc.asp?DDFDocuments/t/G/TBTN25/ARE650.DOCX</v>
      </c>
      <c r="Q228" s="6" t="str">
        <f>HYPERLINK("https://docs.wto.org/imrd/directdoc.asp?DDFDocuments/u/G/TBTN25/ARE650.DOCX", "https://docs.wto.org/imrd/directdoc.asp?DDFDocuments/u/G/TBTN25/ARE650.DOCX")</f>
        <v>https://docs.wto.org/imrd/directdoc.asp?DDFDocuments/u/G/TBTN25/ARE650.DOCX</v>
      </c>
      <c r="R228" s="6" t="str">
        <f>HYPERLINK("https://docs.wto.org/imrd/directdoc.asp?DDFDocuments/v/G/TBTN25/ARE650.DOCX", "https://docs.wto.org/imrd/directdoc.asp?DDFDocuments/v/G/TBTN25/ARE650.DOCX")</f>
        <v>https://docs.wto.org/imrd/directdoc.asp?DDFDocuments/v/G/TBTN25/ARE650.DOCX</v>
      </c>
    </row>
    <row r="229" spans="1:18" ht="30" x14ac:dyDescent="0.25">
      <c r="A229" s="8" t="s">
        <v>315</v>
      </c>
      <c r="B229" s="6" t="s">
        <v>232</v>
      </c>
      <c r="C229" s="7">
        <v>45670</v>
      </c>
      <c r="D229" s="9" t="str">
        <f>HYPERLINK("https://eping.wto.org/en/Search?viewData= G/TBT/N/ARE/650, G/TBT/N/BHR/731, G/TBT/N/KWT/711, G/TBT/N/OMN/555, G/TBT/N/QAT/707, G/TBT/N/SAU/1375, G/TBT/N/YEM/311"," G/TBT/N/ARE/650, G/TBT/N/BHR/731, G/TBT/N/KWT/711, G/TBT/N/OMN/555, G/TBT/N/QAT/707, G/TBT/N/SAU/1375, G/TBT/N/YEM/311")</f>
        <v xml:space="preserve"> G/TBT/N/ARE/650, G/TBT/N/BHR/731, G/TBT/N/KWT/711, G/TBT/N/OMN/555, G/TBT/N/QAT/707, G/TBT/N/SAU/1375, G/TBT/N/YEM/311</v>
      </c>
      <c r="E229" s="8" t="s">
        <v>535</v>
      </c>
      <c r="F229" s="8" t="s">
        <v>536</v>
      </c>
      <c r="H229" s="8" t="s">
        <v>537</v>
      </c>
      <c r="I229" s="8" t="s">
        <v>316</v>
      </c>
      <c r="J229" s="8" t="s">
        <v>227</v>
      </c>
      <c r="K229" s="8" t="s">
        <v>81</v>
      </c>
      <c r="L229" s="6"/>
      <c r="M229" s="7">
        <v>45730</v>
      </c>
      <c r="N229" s="6" t="s">
        <v>25</v>
      </c>
      <c r="O229" s="8" t="s">
        <v>538</v>
      </c>
      <c r="P229" s="6" t="str">
        <f>HYPERLINK("https://docs.wto.org/imrd/directdoc.asp?DDFDocuments/t/G/TBTN25/ARE650.DOCX", "https://docs.wto.org/imrd/directdoc.asp?DDFDocuments/t/G/TBTN25/ARE650.DOCX")</f>
        <v>https://docs.wto.org/imrd/directdoc.asp?DDFDocuments/t/G/TBTN25/ARE650.DOCX</v>
      </c>
      <c r="Q229" s="6" t="str">
        <f>HYPERLINK("https://docs.wto.org/imrd/directdoc.asp?DDFDocuments/u/G/TBTN25/ARE650.DOCX", "https://docs.wto.org/imrd/directdoc.asp?DDFDocuments/u/G/TBTN25/ARE650.DOCX")</f>
        <v>https://docs.wto.org/imrd/directdoc.asp?DDFDocuments/u/G/TBTN25/ARE650.DOCX</v>
      </c>
      <c r="R229" s="6" t="str">
        <f>HYPERLINK("https://docs.wto.org/imrd/directdoc.asp?DDFDocuments/v/G/TBTN25/ARE650.DOCX", "https://docs.wto.org/imrd/directdoc.asp?DDFDocuments/v/G/TBTN25/ARE650.DOCX")</f>
        <v>https://docs.wto.org/imrd/directdoc.asp?DDFDocuments/v/G/TBTN25/ARE650.DOCX</v>
      </c>
    </row>
    <row r="230" spans="1:18" x14ac:dyDescent="0.25">
      <c r="A230" s="8" t="s">
        <v>315</v>
      </c>
      <c r="B230" s="6" t="s">
        <v>196</v>
      </c>
      <c r="C230" s="7">
        <v>45670</v>
      </c>
      <c r="D230" s="9" t="str">
        <f>HYPERLINK("https://eping.wto.org/en/Search?viewData= G/TBT/N/ARE/648, G/TBT/N/BHR/729, G/TBT/N/KWT/709, G/TBT/N/OMN/553, G/TBT/N/QAT/705, G/TBT/N/SAU/1373, G/TBT/N/YEM/309"," G/TBT/N/ARE/648, G/TBT/N/BHR/729, G/TBT/N/KWT/709, G/TBT/N/OMN/553, G/TBT/N/QAT/705, G/TBT/N/SAU/1373, G/TBT/N/YEM/309")</f>
        <v xml:space="preserve"> G/TBT/N/ARE/648, G/TBT/N/BHR/729, G/TBT/N/KWT/709, G/TBT/N/OMN/553, G/TBT/N/QAT/705, G/TBT/N/SAU/1373, G/TBT/N/YEM/309</v>
      </c>
      <c r="E230" s="8" t="s">
        <v>558</v>
      </c>
      <c r="F230" s="8" t="s">
        <v>559</v>
      </c>
      <c r="H230" s="8" t="s">
        <v>24</v>
      </c>
      <c r="I230" s="8" t="s">
        <v>316</v>
      </c>
      <c r="J230" s="8" t="s">
        <v>227</v>
      </c>
      <c r="K230" s="8" t="s">
        <v>81</v>
      </c>
      <c r="L230" s="6"/>
      <c r="M230" s="7">
        <v>45730</v>
      </c>
      <c r="N230" s="6" t="s">
        <v>25</v>
      </c>
      <c r="O230" s="8" t="s">
        <v>560</v>
      </c>
      <c r="P230" s="6" t="str">
        <f>HYPERLINK("https://docs.wto.org/imrd/directdoc.asp?DDFDocuments/t/G/TBTN25/ARE648.DOCX", "https://docs.wto.org/imrd/directdoc.asp?DDFDocuments/t/G/TBTN25/ARE648.DOCX")</f>
        <v>https://docs.wto.org/imrd/directdoc.asp?DDFDocuments/t/G/TBTN25/ARE648.DOCX</v>
      </c>
      <c r="Q230" s="6" t="str">
        <f>HYPERLINK("https://docs.wto.org/imrd/directdoc.asp?DDFDocuments/u/G/TBTN25/ARE648.DOCX", "https://docs.wto.org/imrd/directdoc.asp?DDFDocuments/u/G/TBTN25/ARE648.DOCX")</f>
        <v>https://docs.wto.org/imrd/directdoc.asp?DDFDocuments/u/G/TBTN25/ARE648.DOCX</v>
      </c>
      <c r="R230" s="6" t="str">
        <f>HYPERLINK("https://docs.wto.org/imrd/directdoc.asp?DDFDocuments/v/G/TBTN25/ARE648.DOCX", "https://docs.wto.org/imrd/directdoc.asp?DDFDocuments/v/G/TBTN25/ARE648.DOCX")</f>
        <v>https://docs.wto.org/imrd/directdoc.asp?DDFDocuments/v/G/TBTN25/ARE648.DOCX</v>
      </c>
    </row>
    <row r="231" spans="1:18" ht="30" x14ac:dyDescent="0.25">
      <c r="A231" s="8" t="s">
        <v>315</v>
      </c>
      <c r="B231" s="6" t="s">
        <v>240</v>
      </c>
      <c r="C231" s="7">
        <v>45670</v>
      </c>
      <c r="D231" s="9" t="str">
        <f>HYPERLINK("https://eping.wto.org/en/Search?viewData= G/TBT/N/ARE/647, G/TBT/N/BHR/728, G/TBT/N/KWT/708, G/TBT/N/OMN/552, G/TBT/N/QAT/704, G/TBT/N/SAU/1372, G/TBT/N/YEM/308"," G/TBT/N/ARE/647, G/TBT/N/BHR/728, G/TBT/N/KWT/708, G/TBT/N/OMN/552, G/TBT/N/QAT/704, G/TBT/N/SAU/1372, G/TBT/N/YEM/308")</f>
        <v xml:space="preserve"> G/TBT/N/ARE/647, G/TBT/N/BHR/728, G/TBT/N/KWT/708, G/TBT/N/OMN/552, G/TBT/N/QAT/704, G/TBT/N/SAU/1372, G/TBT/N/YEM/308</v>
      </c>
      <c r="E231" s="8" t="s">
        <v>527</v>
      </c>
      <c r="F231" s="8" t="s">
        <v>528</v>
      </c>
      <c r="H231" s="8" t="s">
        <v>24</v>
      </c>
      <c r="I231" s="8" t="s">
        <v>316</v>
      </c>
      <c r="J231" s="8" t="s">
        <v>88</v>
      </c>
      <c r="K231" s="8" t="s">
        <v>81</v>
      </c>
      <c r="L231" s="6"/>
      <c r="M231" s="7">
        <v>45730</v>
      </c>
      <c r="N231" s="6" t="s">
        <v>25</v>
      </c>
      <c r="O231" s="8" t="s">
        <v>529</v>
      </c>
      <c r="P231" s="6" t="str">
        <f>HYPERLINK("https://docs.wto.org/imrd/directdoc.asp?DDFDocuments/t/G/TBTN25/ARE647.DOCX", "https://docs.wto.org/imrd/directdoc.asp?DDFDocuments/t/G/TBTN25/ARE647.DOCX")</f>
        <v>https://docs.wto.org/imrd/directdoc.asp?DDFDocuments/t/G/TBTN25/ARE647.DOCX</v>
      </c>
      <c r="Q231" s="6" t="str">
        <f>HYPERLINK("https://docs.wto.org/imrd/directdoc.asp?DDFDocuments/u/G/TBTN25/ARE647.DOCX", "https://docs.wto.org/imrd/directdoc.asp?DDFDocuments/u/G/TBTN25/ARE647.DOCX")</f>
        <v>https://docs.wto.org/imrd/directdoc.asp?DDFDocuments/u/G/TBTN25/ARE647.DOCX</v>
      </c>
      <c r="R231" s="6" t="str">
        <f>HYPERLINK("https://docs.wto.org/imrd/directdoc.asp?DDFDocuments/v/G/TBTN25/ARE647.DOCX", "https://docs.wto.org/imrd/directdoc.asp?DDFDocuments/v/G/TBTN25/ARE647.DOCX")</f>
        <v>https://docs.wto.org/imrd/directdoc.asp?DDFDocuments/v/G/TBTN25/ARE647.DOCX</v>
      </c>
    </row>
    <row r="232" spans="1:18" ht="60" x14ac:dyDescent="0.25">
      <c r="A232" s="8" t="s">
        <v>563</v>
      </c>
      <c r="B232" s="6" t="s">
        <v>40</v>
      </c>
      <c r="C232" s="7">
        <v>45670</v>
      </c>
      <c r="D232" s="9" t="str">
        <f>HYPERLINK("https://eping.wto.org/en/Search?viewData= G/TBT/N/BDI/559, G/TBT/N/KEN/1751, G/TBT/N/RWA/1126, G/TBT/N/TZA/1267, G/TBT/N/UGA/2100"," G/TBT/N/BDI/559, G/TBT/N/KEN/1751, G/TBT/N/RWA/1126, G/TBT/N/TZA/1267, G/TBT/N/UGA/2100")</f>
        <v xml:space="preserve"> G/TBT/N/BDI/559, G/TBT/N/KEN/1751, G/TBT/N/RWA/1126, G/TBT/N/TZA/1267, G/TBT/N/UGA/2100</v>
      </c>
      <c r="E232" s="8" t="s">
        <v>561</v>
      </c>
      <c r="F232" s="8" t="s">
        <v>562</v>
      </c>
      <c r="H232" s="8" t="s">
        <v>564</v>
      </c>
      <c r="I232" s="8" t="s">
        <v>543</v>
      </c>
      <c r="J232" s="8" t="s">
        <v>381</v>
      </c>
      <c r="K232" s="8" t="s">
        <v>24</v>
      </c>
      <c r="L232" s="6"/>
      <c r="M232" s="7">
        <v>45730</v>
      </c>
      <c r="N232" s="6" t="s">
        <v>25</v>
      </c>
      <c r="O232" s="8" t="s">
        <v>565</v>
      </c>
      <c r="P232" s="6" t="str">
        <f>HYPERLINK("https://docs.wto.org/imrd/directdoc.asp?DDFDocuments/t/G/TBTN25/BDI559.DOCX", "https://docs.wto.org/imrd/directdoc.asp?DDFDocuments/t/G/TBTN25/BDI559.DOCX")</f>
        <v>https://docs.wto.org/imrd/directdoc.asp?DDFDocuments/t/G/TBTN25/BDI559.DOCX</v>
      </c>
      <c r="Q232" s="6" t="str">
        <f>HYPERLINK("https://docs.wto.org/imrd/directdoc.asp?DDFDocuments/u/G/TBTN25/BDI559.DOCX", "https://docs.wto.org/imrd/directdoc.asp?DDFDocuments/u/G/TBTN25/BDI559.DOCX")</f>
        <v>https://docs.wto.org/imrd/directdoc.asp?DDFDocuments/u/G/TBTN25/BDI559.DOCX</v>
      </c>
      <c r="R232" s="6" t="str">
        <f>HYPERLINK("https://docs.wto.org/imrd/directdoc.asp?DDFDocuments/v/G/TBTN25/BDI559.DOCX", "https://docs.wto.org/imrd/directdoc.asp?DDFDocuments/v/G/TBTN25/BDI559.DOCX")</f>
        <v>https://docs.wto.org/imrd/directdoc.asp?DDFDocuments/v/G/TBTN25/BDI559.DOCX</v>
      </c>
    </row>
    <row r="233" spans="1:18" ht="45" x14ac:dyDescent="0.25">
      <c r="A233" s="8" t="s">
        <v>579</v>
      </c>
      <c r="B233" s="6" t="s">
        <v>40</v>
      </c>
      <c r="C233" s="7">
        <v>45670</v>
      </c>
      <c r="D233" s="9" t="str">
        <f>HYPERLINK("https://eping.wto.org/en/Search?viewData= G/TBT/N/BDI/558, G/TBT/N/KEN/1750, G/TBT/N/RWA/1125, G/TBT/N/TZA/1266, G/TBT/N/UGA/2099"," G/TBT/N/BDI/558, G/TBT/N/KEN/1750, G/TBT/N/RWA/1125, G/TBT/N/TZA/1266, G/TBT/N/UGA/2099")</f>
        <v xml:space="preserve"> G/TBT/N/BDI/558, G/TBT/N/KEN/1750, G/TBT/N/RWA/1125, G/TBT/N/TZA/1266, G/TBT/N/UGA/2099</v>
      </c>
      <c r="E233" s="8" t="s">
        <v>577</v>
      </c>
      <c r="F233" s="8" t="s">
        <v>578</v>
      </c>
      <c r="H233" s="8" t="s">
        <v>580</v>
      </c>
      <c r="I233" s="8" t="s">
        <v>543</v>
      </c>
      <c r="J233" s="8" t="s">
        <v>550</v>
      </c>
      <c r="K233" s="8" t="s">
        <v>24</v>
      </c>
      <c r="L233" s="6"/>
      <c r="M233" s="7">
        <v>45730</v>
      </c>
      <c r="N233" s="6" t="s">
        <v>25</v>
      </c>
      <c r="O233" s="8" t="s">
        <v>581</v>
      </c>
      <c r="P233" s="6" t="str">
        <f>HYPERLINK("https://docs.wto.org/imrd/directdoc.asp?DDFDocuments/t/G/TBTN25/BDI558.DOCX", "https://docs.wto.org/imrd/directdoc.asp?DDFDocuments/t/G/TBTN25/BDI558.DOCX")</f>
        <v>https://docs.wto.org/imrd/directdoc.asp?DDFDocuments/t/G/TBTN25/BDI558.DOCX</v>
      </c>
      <c r="Q233" s="6" t="str">
        <f>HYPERLINK("https://docs.wto.org/imrd/directdoc.asp?DDFDocuments/u/G/TBTN25/BDI558.DOCX", "https://docs.wto.org/imrd/directdoc.asp?DDFDocuments/u/G/TBTN25/BDI558.DOCX")</f>
        <v>https://docs.wto.org/imrd/directdoc.asp?DDFDocuments/u/G/TBTN25/BDI558.DOCX</v>
      </c>
      <c r="R233" s="6" t="str">
        <f>HYPERLINK("https://docs.wto.org/imrd/directdoc.asp?DDFDocuments/v/G/TBTN25/BDI558.DOCX", "https://docs.wto.org/imrd/directdoc.asp?DDFDocuments/v/G/TBTN25/BDI558.DOCX")</f>
        <v>https://docs.wto.org/imrd/directdoc.asp?DDFDocuments/v/G/TBTN25/BDI558.DOCX</v>
      </c>
    </row>
    <row r="234" spans="1:18" ht="45" x14ac:dyDescent="0.25">
      <c r="A234" s="8" t="s">
        <v>574</v>
      </c>
      <c r="B234" s="6" t="s">
        <v>40</v>
      </c>
      <c r="C234" s="7">
        <v>45670</v>
      </c>
      <c r="D234" s="9" t="str">
        <f>HYPERLINK("https://eping.wto.org/en/Search?viewData= G/TBT/N/BDI/560, G/TBT/N/KEN/1752, G/TBT/N/RWA/1127, G/TBT/N/TZA/1268, G/TBT/N/UGA/2101"," G/TBT/N/BDI/560, G/TBT/N/KEN/1752, G/TBT/N/RWA/1127, G/TBT/N/TZA/1268, G/TBT/N/UGA/2101")</f>
        <v xml:space="preserve"> G/TBT/N/BDI/560, G/TBT/N/KEN/1752, G/TBT/N/RWA/1127, G/TBT/N/TZA/1268, G/TBT/N/UGA/2101</v>
      </c>
      <c r="E234" s="8" t="s">
        <v>572</v>
      </c>
      <c r="F234" s="8" t="s">
        <v>573</v>
      </c>
      <c r="H234" s="8" t="s">
        <v>575</v>
      </c>
      <c r="I234" s="8" t="s">
        <v>543</v>
      </c>
      <c r="J234" s="8" t="s">
        <v>550</v>
      </c>
      <c r="K234" s="8" t="s">
        <v>24</v>
      </c>
      <c r="L234" s="6"/>
      <c r="M234" s="7">
        <v>45730</v>
      </c>
      <c r="N234" s="6" t="s">
        <v>25</v>
      </c>
      <c r="O234" s="8" t="s">
        <v>576</v>
      </c>
      <c r="P234" s="6" t="str">
        <f>HYPERLINK("https://docs.wto.org/imrd/directdoc.asp?DDFDocuments/t/G/TBTN25/BDI560.DOCX", "https://docs.wto.org/imrd/directdoc.asp?DDFDocuments/t/G/TBTN25/BDI560.DOCX")</f>
        <v>https://docs.wto.org/imrd/directdoc.asp?DDFDocuments/t/G/TBTN25/BDI560.DOCX</v>
      </c>
      <c r="Q234" s="6" t="str">
        <f>HYPERLINK("https://docs.wto.org/imrd/directdoc.asp?DDFDocuments/u/G/TBTN25/BDI560.DOCX", "https://docs.wto.org/imrd/directdoc.asp?DDFDocuments/u/G/TBTN25/BDI560.DOCX")</f>
        <v>https://docs.wto.org/imrd/directdoc.asp?DDFDocuments/u/G/TBTN25/BDI560.DOCX</v>
      </c>
      <c r="R234" s="6" t="str">
        <f>HYPERLINK("https://docs.wto.org/imrd/directdoc.asp?DDFDocuments/v/G/TBTN25/BDI560.DOCX", "https://docs.wto.org/imrd/directdoc.asp?DDFDocuments/v/G/TBTN25/BDI560.DOCX")</f>
        <v>https://docs.wto.org/imrd/directdoc.asp?DDFDocuments/v/G/TBTN25/BDI560.DOCX</v>
      </c>
    </row>
    <row r="235" spans="1:18" ht="75" x14ac:dyDescent="0.25">
      <c r="A235" s="8" t="s">
        <v>584</v>
      </c>
      <c r="B235" s="6" t="s">
        <v>134</v>
      </c>
      <c r="C235" s="7">
        <v>45670</v>
      </c>
      <c r="D235" s="9" t="str">
        <f>HYPERLINK("https://eping.wto.org/en/Search?viewData= G/TBT/N/DOM/241"," G/TBT/N/DOM/241")</f>
        <v xml:space="preserve"> G/TBT/N/DOM/241</v>
      </c>
      <c r="E235" s="8" t="s">
        <v>582</v>
      </c>
      <c r="F235" s="8" t="s">
        <v>583</v>
      </c>
      <c r="H235" s="8" t="s">
        <v>24</v>
      </c>
      <c r="I235" s="8" t="s">
        <v>321</v>
      </c>
      <c r="J235" s="8" t="s">
        <v>585</v>
      </c>
      <c r="K235" s="8" t="s">
        <v>24</v>
      </c>
      <c r="L235" s="6"/>
      <c r="M235" s="7">
        <v>45730</v>
      </c>
      <c r="N235" s="6" t="s">
        <v>25</v>
      </c>
      <c r="O235" s="8" t="s">
        <v>586</v>
      </c>
      <c r="P235" s="6" t="str">
        <f>HYPERLINK("https://docs.wto.org/imrd/directdoc.asp?DDFDocuments/t/G/TBTN25/DOM241.DOCX", "https://docs.wto.org/imrd/directdoc.asp?DDFDocuments/t/G/TBTN25/DOM241.DOCX")</f>
        <v>https://docs.wto.org/imrd/directdoc.asp?DDFDocuments/t/G/TBTN25/DOM241.DOCX</v>
      </c>
      <c r="Q235" s="6" t="str">
        <f>HYPERLINK("https://docs.wto.org/imrd/directdoc.asp?DDFDocuments/u/G/TBTN25/DOM241.DOCX", "https://docs.wto.org/imrd/directdoc.asp?DDFDocuments/u/G/TBTN25/DOM241.DOCX")</f>
        <v>https://docs.wto.org/imrd/directdoc.asp?DDFDocuments/u/G/TBTN25/DOM241.DOCX</v>
      </c>
      <c r="R235" s="6" t="str">
        <f>HYPERLINK("https://docs.wto.org/imrd/directdoc.asp?DDFDocuments/v/G/TBTN25/DOM241.DOCX", "https://docs.wto.org/imrd/directdoc.asp?DDFDocuments/v/G/TBTN25/DOM241.DOCX")</f>
        <v>https://docs.wto.org/imrd/directdoc.asp?DDFDocuments/v/G/TBTN25/DOM241.DOCX</v>
      </c>
    </row>
    <row r="236" spans="1:18" ht="45" x14ac:dyDescent="0.25">
      <c r="A236" s="8" t="s">
        <v>315</v>
      </c>
      <c r="B236" s="6" t="s">
        <v>239</v>
      </c>
      <c r="C236" s="7">
        <v>45670</v>
      </c>
      <c r="D236" s="9" t="str">
        <f>HYPERLINK("https://eping.wto.org/en/Search?viewData= G/TBT/N/ARE/646, G/TBT/N/BHR/727, G/TBT/N/KWT/707, G/TBT/N/OMN/551, G/TBT/N/QAT/703, G/TBT/N/SAU/1371, G/TBT/N/YEM/307"," G/TBT/N/ARE/646, G/TBT/N/BHR/727, G/TBT/N/KWT/707, G/TBT/N/OMN/551, G/TBT/N/QAT/703, G/TBT/N/SAU/1371, G/TBT/N/YEM/307")</f>
        <v xml:space="preserve"> G/TBT/N/ARE/646, G/TBT/N/BHR/727, G/TBT/N/KWT/707, G/TBT/N/OMN/551, G/TBT/N/QAT/703, G/TBT/N/SAU/1371, G/TBT/N/YEM/307</v>
      </c>
      <c r="E236" s="8" t="s">
        <v>569</v>
      </c>
      <c r="F236" s="8" t="s">
        <v>570</v>
      </c>
      <c r="H236" s="8" t="s">
        <v>24</v>
      </c>
      <c r="I236" s="8" t="s">
        <v>316</v>
      </c>
      <c r="J236" s="8" t="s">
        <v>88</v>
      </c>
      <c r="K236" s="8" t="s">
        <v>81</v>
      </c>
      <c r="L236" s="6"/>
      <c r="M236" s="7">
        <v>45730</v>
      </c>
      <c r="N236" s="6" t="s">
        <v>25</v>
      </c>
      <c r="O236" s="8" t="s">
        <v>571</v>
      </c>
      <c r="P236" s="6" t="str">
        <f>HYPERLINK("https://docs.wto.org/imrd/directdoc.asp?DDFDocuments/t/G/TBTN25/ARE646.DOCX", "https://docs.wto.org/imrd/directdoc.asp?DDFDocuments/t/G/TBTN25/ARE646.DOCX")</f>
        <v>https://docs.wto.org/imrd/directdoc.asp?DDFDocuments/t/G/TBTN25/ARE646.DOCX</v>
      </c>
      <c r="Q236" s="6" t="str">
        <f>HYPERLINK("https://docs.wto.org/imrd/directdoc.asp?DDFDocuments/u/G/TBTN25/ARE646.DOCX", "https://docs.wto.org/imrd/directdoc.asp?DDFDocuments/u/G/TBTN25/ARE646.DOCX")</f>
        <v>https://docs.wto.org/imrd/directdoc.asp?DDFDocuments/u/G/TBTN25/ARE646.DOCX</v>
      </c>
      <c r="R236" s="6" t="str">
        <f>HYPERLINK("https://docs.wto.org/imrd/directdoc.asp?DDFDocuments/v/G/TBTN25/ARE646.DOCX", "https://docs.wto.org/imrd/directdoc.asp?DDFDocuments/v/G/TBTN25/ARE646.DOCX")</f>
        <v>https://docs.wto.org/imrd/directdoc.asp?DDFDocuments/v/G/TBTN25/ARE646.DOCX</v>
      </c>
    </row>
    <row r="237" spans="1:18" ht="30" x14ac:dyDescent="0.25">
      <c r="A237" s="8" t="s">
        <v>532</v>
      </c>
      <c r="B237" s="6" t="s">
        <v>196</v>
      </c>
      <c r="C237" s="7">
        <v>45670</v>
      </c>
      <c r="D237" s="9" t="str">
        <f>HYPERLINK("https://eping.wto.org/en/Search?viewData= G/TBT/N/ARE/651, G/TBT/N/BHR/732, G/TBT/N/KWT/712, G/TBT/N/OMN/556, G/TBT/N/QAT/708, G/TBT/N/SAU/1376, G/TBT/N/YEM/312"," G/TBT/N/ARE/651, G/TBT/N/BHR/732, G/TBT/N/KWT/712, G/TBT/N/OMN/556, G/TBT/N/QAT/708, G/TBT/N/SAU/1376, G/TBT/N/YEM/312")</f>
        <v xml:space="preserve"> G/TBT/N/ARE/651, G/TBT/N/BHR/732, G/TBT/N/KWT/712, G/TBT/N/OMN/556, G/TBT/N/QAT/708, G/TBT/N/SAU/1376, G/TBT/N/YEM/312</v>
      </c>
      <c r="E237" s="8" t="s">
        <v>530</v>
      </c>
      <c r="F237" s="8" t="s">
        <v>531</v>
      </c>
      <c r="H237" s="8" t="s">
        <v>24</v>
      </c>
      <c r="I237" s="8" t="s">
        <v>533</v>
      </c>
      <c r="J237" s="8" t="s">
        <v>227</v>
      </c>
      <c r="K237" s="8" t="s">
        <v>81</v>
      </c>
      <c r="L237" s="6"/>
      <c r="M237" s="7">
        <v>45730</v>
      </c>
      <c r="N237" s="6" t="s">
        <v>25</v>
      </c>
      <c r="O237" s="8" t="s">
        <v>534</v>
      </c>
      <c r="P237" s="6" t="str">
        <f>HYPERLINK("https://docs.wto.org/imrd/directdoc.asp?DDFDocuments/t/G/TBTN25/ARE651.DOCX", "https://docs.wto.org/imrd/directdoc.asp?DDFDocuments/t/G/TBTN25/ARE651.DOCX")</f>
        <v>https://docs.wto.org/imrd/directdoc.asp?DDFDocuments/t/G/TBTN25/ARE651.DOCX</v>
      </c>
      <c r="Q237" s="6" t="str">
        <f>HYPERLINK("https://docs.wto.org/imrd/directdoc.asp?DDFDocuments/u/G/TBTN25/ARE651.DOCX", "https://docs.wto.org/imrd/directdoc.asp?DDFDocuments/u/G/TBTN25/ARE651.DOCX")</f>
        <v>https://docs.wto.org/imrd/directdoc.asp?DDFDocuments/u/G/TBTN25/ARE651.DOCX</v>
      </c>
      <c r="R237" s="6" t="str">
        <f>HYPERLINK("https://docs.wto.org/imrd/directdoc.asp?DDFDocuments/v/G/TBTN25/ARE651.DOCX", "https://docs.wto.org/imrd/directdoc.asp?DDFDocuments/v/G/TBTN25/ARE651.DOCX")</f>
        <v>https://docs.wto.org/imrd/directdoc.asp?DDFDocuments/v/G/TBTN25/ARE651.DOCX</v>
      </c>
    </row>
    <row r="238" spans="1:18" ht="30" x14ac:dyDescent="0.25">
      <c r="A238" s="8" t="s">
        <v>541</v>
      </c>
      <c r="B238" s="6" t="s">
        <v>40</v>
      </c>
      <c r="C238" s="7">
        <v>45670</v>
      </c>
      <c r="D238" s="9" t="str">
        <f>HYPERLINK("https://eping.wto.org/en/Search?viewData= G/TBT/N/BDI/561, G/TBT/N/KEN/1753, G/TBT/N/RWA/1128, G/TBT/N/TZA/1269, G/TBT/N/UGA/2102"," G/TBT/N/BDI/561, G/TBT/N/KEN/1753, G/TBT/N/RWA/1128, G/TBT/N/TZA/1269, G/TBT/N/UGA/2102")</f>
        <v xml:space="preserve"> G/TBT/N/BDI/561, G/TBT/N/KEN/1753, G/TBT/N/RWA/1128, G/TBT/N/TZA/1269, G/TBT/N/UGA/2102</v>
      </c>
      <c r="E238" s="8" t="s">
        <v>539</v>
      </c>
      <c r="F238" s="8" t="s">
        <v>540</v>
      </c>
      <c r="H238" s="8" t="s">
        <v>542</v>
      </c>
      <c r="I238" s="8" t="s">
        <v>543</v>
      </c>
      <c r="J238" s="8" t="s">
        <v>544</v>
      </c>
      <c r="K238" s="8" t="s">
        <v>24</v>
      </c>
      <c r="L238" s="6"/>
      <c r="M238" s="7">
        <v>45730</v>
      </c>
      <c r="N238" s="6" t="s">
        <v>25</v>
      </c>
      <c r="O238" s="8" t="s">
        <v>545</v>
      </c>
      <c r="P238" s="6" t="str">
        <f>HYPERLINK("https://docs.wto.org/imrd/directdoc.asp?DDFDocuments/t/G/TBTN25/BDI561.DOCX", "https://docs.wto.org/imrd/directdoc.asp?DDFDocuments/t/G/TBTN25/BDI561.DOCX")</f>
        <v>https://docs.wto.org/imrd/directdoc.asp?DDFDocuments/t/G/TBTN25/BDI561.DOCX</v>
      </c>
      <c r="Q238" s="6" t="str">
        <f>HYPERLINK("https://docs.wto.org/imrd/directdoc.asp?DDFDocuments/u/G/TBTN25/BDI561.DOCX", "https://docs.wto.org/imrd/directdoc.asp?DDFDocuments/u/G/TBTN25/BDI561.DOCX")</f>
        <v>https://docs.wto.org/imrd/directdoc.asp?DDFDocuments/u/G/TBTN25/BDI561.DOCX</v>
      </c>
      <c r="R238" s="6" t="str">
        <f>HYPERLINK("https://docs.wto.org/imrd/directdoc.asp?DDFDocuments/v/G/TBTN25/BDI561.DOCX", "https://docs.wto.org/imrd/directdoc.asp?DDFDocuments/v/G/TBTN25/BDI561.DOCX")</f>
        <v>https://docs.wto.org/imrd/directdoc.asp?DDFDocuments/v/G/TBTN25/BDI561.DOCX</v>
      </c>
    </row>
    <row r="239" spans="1:18" ht="30" x14ac:dyDescent="0.25">
      <c r="A239" s="8" t="s">
        <v>554</v>
      </c>
      <c r="B239" s="6" t="s">
        <v>232</v>
      </c>
      <c r="C239" s="7">
        <v>45670</v>
      </c>
      <c r="D239" s="9" t="str">
        <f>HYPERLINK("https://eping.wto.org/en/Search?viewData= G/TBT/N/ARE/649, G/TBT/N/BHR/730, G/TBT/N/KWT/710, G/TBT/N/OMN/554, G/TBT/N/QAT/706, G/TBT/N/SAU/1374, G/TBT/N/YEM/310"," G/TBT/N/ARE/649, G/TBT/N/BHR/730, G/TBT/N/KWT/710, G/TBT/N/OMN/554, G/TBT/N/QAT/706, G/TBT/N/SAU/1374, G/TBT/N/YEM/310")</f>
        <v xml:space="preserve"> G/TBT/N/ARE/649, G/TBT/N/BHR/730, G/TBT/N/KWT/710, G/TBT/N/OMN/554, G/TBT/N/QAT/706, G/TBT/N/SAU/1374, G/TBT/N/YEM/310</v>
      </c>
      <c r="E239" s="8" t="s">
        <v>552</v>
      </c>
      <c r="F239" s="8" t="s">
        <v>553</v>
      </c>
      <c r="H239" s="8" t="s">
        <v>555</v>
      </c>
      <c r="I239" s="8" t="s">
        <v>556</v>
      </c>
      <c r="J239" s="8" t="s">
        <v>227</v>
      </c>
      <c r="K239" s="8" t="s">
        <v>81</v>
      </c>
      <c r="L239" s="6"/>
      <c r="M239" s="7">
        <v>45730</v>
      </c>
      <c r="N239" s="6" t="s">
        <v>25</v>
      </c>
      <c r="O239" s="8" t="s">
        <v>557</v>
      </c>
      <c r="P239" s="6" t="str">
        <f>HYPERLINK("https://docs.wto.org/imrd/directdoc.asp?DDFDocuments/t/G/TBTN25/ARE649.DOCX", "https://docs.wto.org/imrd/directdoc.asp?DDFDocuments/t/G/TBTN25/ARE649.DOCX")</f>
        <v>https://docs.wto.org/imrd/directdoc.asp?DDFDocuments/t/G/TBTN25/ARE649.DOCX</v>
      </c>
      <c r="Q239" s="6" t="str">
        <f>HYPERLINK("https://docs.wto.org/imrd/directdoc.asp?DDFDocuments/u/G/TBTN25/ARE649.DOCX", "https://docs.wto.org/imrd/directdoc.asp?DDFDocuments/u/G/TBTN25/ARE649.DOCX")</f>
        <v>https://docs.wto.org/imrd/directdoc.asp?DDFDocuments/u/G/TBTN25/ARE649.DOCX</v>
      </c>
      <c r="R239" s="6" t="str">
        <f>HYPERLINK("https://docs.wto.org/imrd/directdoc.asp?DDFDocuments/v/G/TBTN25/ARE649.DOCX", "https://docs.wto.org/imrd/directdoc.asp?DDFDocuments/v/G/TBTN25/ARE649.DOCX")</f>
        <v>https://docs.wto.org/imrd/directdoc.asp?DDFDocuments/v/G/TBTN25/ARE649.DOCX</v>
      </c>
    </row>
    <row r="240" spans="1:18" ht="45" x14ac:dyDescent="0.25">
      <c r="A240" s="8" t="s">
        <v>315</v>
      </c>
      <c r="B240" s="6" t="s">
        <v>239</v>
      </c>
      <c r="C240" s="7">
        <v>45670</v>
      </c>
      <c r="D240"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240" s="8" t="s">
        <v>566</v>
      </c>
      <c r="F240" s="8" t="s">
        <v>567</v>
      </c>
      <c r="H240" s="8" t="s">
        <v>200</v>
      </c>
      <c r="I240" s="8" t="s">
        <v>316</v>
      </c>
      <c r="J240" s="8" t="s">
        <v>227</v>
      </c>
      <c r="K240" s="8" t="s">
        <v>81</v>
      </c>
      <c r="L240" s="6"/>
      <c r="M240" s="7">
        <v>45730</v>
      </c>
      <c r="N240" s="6" t="s">
        <v>25</v>
      </c>
      <c r="O240" s="8" t="s">
        <v>568</v>
      </c>
      <c r="P240" s="6" t="str">
        <f>HYPERLINK("https://docs.wto.org/imrd/directdoc.asp?DDFDocuments/t/G/TBTN25/ARE652.DOCX", "https://docs.wto.org/imrd/directdoc.asp?DDFDocuments/t/G/TBTN25/ARE652.DOCX")</f>
        <v>https://docs.wto.org/imrd/directdoc.asp?DDFDocuments/t/G/TBTN25/ARE652.DOCX</v>
      </c>
      <c r="Q240" s="6" t="str">
        <f>HYPERLINK("https://docs.wto.org/imrd/directdoc.asp?DDFDocuments/u/G/TBTN25/ARE652.DOCX", "https://docs.wto.org/imrd/directdoc.asp?DDFDocuments/u/G/TBTN25/ARE652.DOCX")</f>
        <v>https://docs.wto.org/imrd/directdoc.asp?DDFDocuments/u/G/TBTN25/ARE652.DOCX</v>
      </c>
      <c r="R240" s="6" t="str">
        <f>HYPERLINK("https://docs.wto.org/imrd/directdoc.asp?DDFDocuments/v/G/TBTN25/ARE652.DOCX", "https://docs.wto.org/imrd/directdoc.asp?DDFDocuments/v/G/TBTN25/ARE652.DOCX")</f>
        <v>https://docs.wto.org/imrd/directdoc.asp?DDFDocuments/v/G/TBTN25/ARE652.DOCX</v>
      </c>
    </row>
    <row r="241" spans="1:18" ht="45" x14ac:dyDescent="0.25">
      <c r="A241" s="8" t="s">
        <v>315</v>
      </c>
      <c r="B241" s="6" t="s">
        <v>196</v>
      </c>
      <c r="C241" s="7">
        <v>45670</v>
      </c>
      <c r="D241" s="9" t="str">
        <f>HYPERLINK("https://eping.wto.org/en/Search?viewData= G/TBT/N/ARE/652, G/TBT/N/BHR/733, G/TBT/N/KWT/713, G/TBT/N/OMN/557, G/TBT/N/QAT/709, G/TBT/N/SAU/1377, G/TBT/N/YEM/313"," G/TBT/N/ARE/652, G/TBT/N/BHR/733, G/TBT/N/KWT/713, G/TBT/N/OMN/557, G/TBT/N/QAT/709, G/TBT/N/SAU/1377, G/TBT/N/YEM/313")</f>
        <v xml:space="preserve"> G/TBT/N/ARE/652, G/TBT/N/BHR/733, G/TBT/N/KWT/713, G/TBT/N/OMN/557, G/TBT/N/QAT/709, G/TBT/N/SAU/1377, G/TBT/N/YEM/313</v>
      </c>
      <c r="E241" s="8" t="s">
        <v>566</v>
      </c>
      <c r="F241" s="8" t="s">
        <v>567</v>
      </c>
      <c r="H241" s="8" t="s">
        <v>200</v>
      </c>
      <c r="I241" s="8" t="s">
        <v>316</v>
      </c>
      <c r="J241" s="8" t="s">
        <v>227</v>
      </c>
      <c r="K241" s="8" t="s">
        <v>81</v>
      </c>
      <c r="L241" s="6"/>
      <c r="M241" s="7">
        <v>45730</v>
      </c>
      <c r="N241" s="6" t="s">
        <v>25</v>
      </c>
      <c r="O241" s="8" t="s">
        <v>568</v>
      </c>
      <c r="P241" s="6" t="str">
        <f>HYPERLINK("https://docs.wto.org/imrd/directdoc.asp?DDFDocuments/t/G/TBTN25/ARE652.DOCX", "https://docs.wto.org/imrd/directdoc.asp?DDFDocuments/t/G/TBTN25/ARE652.DOCX")</f>
        <v>https://docs.wto.org/imrd/directdoc.asp?DDFDocuments/t/G/TBTN25/ARE652.DOCX</v>
      </c>
      <c r="Q241" s="6" t="str">
        <f>HYPERLINK("https://docs.wto.org/imrd/directdoc.asp?DDFDocuments/u/G/TBTN25/ARE652.DOCX", "https://docs.wto.org/imrd/directdoc.asp?DDFDocuments/u/G/TBTN25/ARE652.DOCX")</f>
        <v>https://docs.wto.org/imrd/directdoc.asp?DDFDocuments/u/G/TBTN25/ARE652.DOCX</v>
      </c>
      <c r="R241" s="6" t="str">
        <f>HYPERLINK("https://docs.wto.org/imrd/directdoc.asp?DDFDocuments/v/G/TBTN25/ARE652.DOCX", "https://docs.wto.org/imrd/directdoc.asp?DDFDocuments/v/G/TBTN25/ARE652.DOCX")</f>
        <v>https://docs.wto.org/imrd/directdoc.asp?DDFDocuments/v/G/TBTN25/ARE652.DOCX</v>
      </c>
    </row>
    <row r="242" spans="1:18" ht="60" x14ac:dyDescent="0.25">
      <c r="A242" s="8" t="s">
        <v>589</v>
      </c>
      <c r="B242" s="6" t="s">
        <v>461</v>
      </c>
      <c r="C242" s="7">
        <v>45667</v>
      </c>
      <c r="D242" s="9" t="str">
        <f>HYPERLINK("https://eping.wto.org/en/Search?viewData= G/TBT/N/EGY/515"," G/TBT/N/EGY/515")</f>
        <v xml:space="preserve"> G/TBT/N/EGY/515</v>
      </c>
      <c r="E242" s="8" t="s">
        <v>587</v>
      </c>
      <c r="F242" s="8" t="s">
        <v>588</v>
      </c>
      <c r="H242" s="8" t="s">
        <v>24</v>
      </c>
      <c r="I242" s="8" t="s">
        <v>590</v>
      </c>
      <c r="J242" s="8" t="s">
        <v>202</v>
      </c>
      <c r="K242" s="8" t="s">
        <v>24</v>
      </c>
      <c r="L242" s="6"/>
      <c r="M242" s="7">
        <v>45727</v>
      </c>
      <c r="N242" s="6" t="s">
        <v>25</v>
      </c>
      <c r="O242" s="6"/>
      <c r="P242" s="6" t="str">
        <f>HYPERLINK("https://docs.wto.org/imrd/directdoc.asp?DDFDocuments/t/G/TBTN25/EGY515.DOCX", "https://docs.wto.org/imrd/directdoc.asp?DDFDocuments/t/G/TBTN25/EGY515.DOCX")</f>
        <v>https://docs.wto.org/imrd/directdoc.asp?DDFDocuments/t/G/TBTN25/EGY515.DOCX</v>
      </c>
      <c r="Q242" s="6" t="str">
        <f>HYPERLINK("https://docs.wto.org/imrd/directdoc.asp?DDFDocuments/u/G/TBTN25/EGY515.DOCX", "https://docs.wto.org/imrd/directdoc.asp?DDFDocuments/u/G/TBTN25/EGY515.DOCX")</f>
        <v>https://docs.wto.org/imrd/directdoc.asp?DDFDocuments/u/G/TBTN25/EGY515.DOCX</v>
      </c>
      <c r="R242" s="6" t="str">
        <f>HYPERLINK("https://docs.wto.org/imrd/directdoc.asp?DDFDocuments/v/G/TBTN25/EGY515.DOCX", "https://docs.wto.org/imrd/directdoc.asp?DDFDocuments/v/G/TBTN25/EGY515.DOCX")</f>
        <v>https://docs.wto.org/imrd/directdoc.asp?DDFDocuments/v/G/TBTN25/EGY515.DOCX</v>
      </c>
    </row>
    <row r="243" spans="1:18" ht="90" x14ac:dyDescent="0.25">
      <c r="A243" s="8" t="s">
        <v>589</v>
      </c>
      <c r="B243" s="6" t="s">
        <v>461</v>
      </c>
      <c r="C243" s="7">
        <v>45667</v>
      </c>
      <c r="D243" s="9" t="str">
        <f>HYPERLINK("https://eping.wto.org/en/Search?viewData= G/TBT/N/EGY/514"," G/TBT/N/EGY/514")</f>
        <v xml:space="preserve"> G/TBT/N/EGY/514</v>
      </c>
      <c r="E243" s="8" t="s">
        <v>591</v>
      </c>
      <c r="F243" s="8" t="s">
        <v>592</v>
      </c>
      <c r="H243" s="8" t="s">
        <v>24</v>
      </c>
      <c r="I243" s="8" t="s">
        <v>590</v>
      </c>
      <c r="J243" s="8" t="s">
        <v>202</v>
      </c>
      <c r="K243" s="8" t="s">
        <v>24</v>
      </c>
      <c r="L243" s="6"/>
      <c r="M243" s="7">
        <v>45727</v>
      </c>
      <c r="N243" s="6" t="s">
        <v>25</v>
      </c>
      <c r="O243" s="6"/>
      <c r="P243" s="6" t="str">
        <f>HYPERLINK("https://docs.wto.org/imrd/directdoc.asp?DDFDocuments/t/G/TBTN25/EGY514.DOCX", "https://docs.wto.org/imrd/directdoc.asp?DDFDocuments/t/G/TBTN25/EGY514.DOCX")</f>
        <v>https://docs.wto.org/imrd/directdoc.asp?DDFDocuments/t/G/TBTN25/EGY514.DOCX</v>
      </c>
      <c r="Q243" s="6" t="str">
        <f>HYPERLINK("https://docs.wto.org/imrd/directdoc.asp?DDFDocuments/u/G/TBTN25/EGY514.DOCX", "https://docs.wto.org/imrd/directdoc.asp?DDFDocuments/u/G/TBTN25/EGY514.DOCX")</f>
        <v>https://docs.wto.org/imrd/directdoc.asp?DDFDocuments/u/G/TBTN25/EGY514.DOCX</v>
      </c>
      <c r="R243" s="6" t="str">
        <f>HYPERLINK("https://docs.wto.org/imrd/directdoc.asp?DDFDocuments/v/G/TBTN25/EGY514.DOCX", "https://docs.wto.org/imrd/directdoc.asp?DDFDocuments/v/G/TBTN25/EGY514.DOCX")</f>
        <v>https://docs.wto.org/imrd/directdoc.asp?DDFDocuments/v/G/TBTN25/EGY514.DOCX</v>
      </c>
    </row>
    <row r="244" spans="1:18" ht="45" x14ac:dyDescent="0.25">
      <c r="A244" s="8" t="s">
        <v>595</v>
      </c>
      <c r="B244" s="6" t="s">
        <v>461</v>
      </c>
      <c r="C244" s="7">
        <v>45667</v>
      </c>
      <c r="D244" s="9" t="str">
        <f>HYPERLINK("https://eping.wto.org/en/Search?viewData= G/TBT/N/EGY/533"," G/TBT/N/EGY/533")</f>
        <v xml:space="preserve"> G/TBT/N/EGY/533</v>
      </c>
      <c r="E244" s="8" t="s">
        <v>593</v>
      </c>
      <c r="F244" s="8" t="s">
        <v>594</v>
      </c>
      <c r="H244" s="8" t="s">
        <v>24</v>
      </c>
      <c r="I244" s="8" t="s">
        <v>596</v>
      </c>
      <c r="J244" s="8" t="s">
        <v>202</v>
      </c>
      <c r="K244" s="8" t="s">
        <v>24</v>
      </c>
      <c r="L244" s="6"/>
      <c r="M244" s="7">
        <v>45727</v>
      </c>
      <c r="N244" s="6" t="s">
        <v>25</v>
      </c>
      <c r="O244" s="6"/>
      <c r="P244" s="6" t="str">
        <f>HYPERLINK("https://docs.wto.org/imrd/directdoc.asp?DDFDocuments/t/G/TBTN25/EGY533.DOCX", "https://docs.wto.org/imrd/directdoc.asp?DDFDocuments/t/G/TBTN25/EGY533.DOCX")</f>
        <v>https://docs.wto.org/imrd/directdoc.asp?DDFDocuments/t/G/TBTN25/EGY533.DOCX</v>
      </c>
      <c r="Q244" s="6" t="str">
        <f>HYPERLINK("https://docs.wto.org/imrd/directdoc.asp?DDFDocuments/u/G/TBTN25/EGY533.DOCX", "https://docs.wto.org/imrd/directdoc.asp?DDFDocuments/u/G/TBTN25/EGY533.DOCX")</f>
        <v>https://docs.wto.org/imrd/directdoc.asp?DDFDocuments/u/G/TBTN25/EGY533.DOCX</v>
      </c>
      <c r="R244" s="6" t="str">
        <f>HYPERLINK("https://docs.wto.org/imrd/directdoc.asp?DDFDocuments/v/G/TBTN25/EGY533.DOCX", "https://docs.wto.org/imrd/directdoc.asp?DDFDocuments/v/G/TBTN25/EGY533.DOCX")</f>
        <v>https://docs.wto.org/imrd/directdoc.asp?DDFDocuments/v/G/TBTN25/EGY533.DOCX</v>
      </c>
    </row>
    <row r="245" spans="1:18" ht="75" x14ac:dyDescent="0.25">
      <c r="A245" s="8" t="s">
        <v>599</v>
      </c>
      <c r="B245" s="6" t="s">
        <v>45</v>
      </c>
      <c r="C245" s="7">
        <v>45667</v>
      </c>
      <c r="D245" s="9" t="str">
        <f>HYPERLINK("https://eping.wto.org/en/Search?viewData= G/TBT/N/BDI/556, G/TBT/N/KEN/1748, G/TBT/N/RWA/1123, G/TBT/N/TZA/1264, G/TBT/N/UGA/2096"," G/TBT/N/BDI/556, G/TBT/N/KEN/1748, G/TBT/N/RWA/1123, G/TBT/N/TZA/1264, G/TBT/N/UGA/2096")</f>
        <v xml:space="preserve"> G/TBT/N/BDI/556, G/TBT/N/KEN/1748, G/TBT/N/RWA/1123, G/TBT/N/TZA/1264, G/TBT/N/UGA/2096</v>
      </c>
      <c r="E245" s="8" t="s">
        <v>597</v>
      </c>
      <c r="F245" s="8" t="s">
        <v>598</v>
      </c>
      <c r="H245" s="8" t="s">
        <v>600</v>
      </c>
      <c r="I245" s="8" t="s">
        <v>601</v>
      </c>
      <c r="J245" s="8" t="s">
        <v>602</v>
      </c>
      <c r="K245" s="8" t="s">
        <v>81</v>
      </c>
      <c r="L245" s="6"/>
      <c r="M245" s="7">
        <v>45727</v>
      </c>
      <c r="N245" s="6" t="s">
        <v>25</v>
      </c>
      <c r="O245" s="8" t="s">
        <v>603</v>
      </c>
      <c r="P245" s="6" t="str">
        <f>HYPERLINK("https://docs.wto.org/imrd/directdoc.asp?DDFDocuments/t/G/TBTN25/BDI556.DOCX", "https://docs.wto.org/imrd/directdoc.asp?DDFDocuments/t/G/TBTN25/BDI556.DOCX")</f>
        <v>https://docs.wto.org/imrd/directdoc.asp?DDFDocuments/t/G/TBTN25/BDI556.DOCX</v>
      </c>
      <c r="Q245" s="6" t="str">
        <f>HYPERLINK("https://docs.wto.org/imrd/directdoc.asp?DDFDocuments/u/G/TBTN25/BDI556.DOCX", "https://docs.wto.org/imrd/directdoc.asp?DDFDocuments/u/G/TBTN25/BDI556.DOCX")</f>
        <v>https://docs.wto.org/imrd/directdoc.asp?DDFDocuments/u/G/TBTN25/BDI556.DOCX</v>
      </c>
      <c r="R245" s="6" t="str">
        <f>HYPERLINK("https://docs.wto.org/imrd/directdoc.asp?DDFDocuments/v/G/TBTN25/BDI556.DOCX", "https://docs.wto.org/imrd/directdoc.asp?DDFDocuments/v/G/TBTN25/BDI556.DOCX")</f>
        <v>https://docs.wto.org/imrd/directdoc.asp?DDFDocuments/v/G/TBTN25/BDI556.DOCX</v>
      </c>
    </row>
    <row r="246" spans="1:18" ht="75" x14ac:dyDescent="0.25">
      <c r="A246" s="8" t="s">
        <v>599</v>
      </c>
      <c r="B246" s="6" t="s">
        <v>17</v>
      </c>
      <c r="C246" s="7">
        <v>45667</v>
      </c>
      <c r="D246" s="9" t="str">
        <f>HYPERLINK("https://eping.wto.org/en/Search?viewData= G/TBT/N/BDI/555, G/TBT/N/KEN/1747, G/TBT/N/RWA/1122, G/TBT/N/TZA/1263, G/TBT/N/UGA/2095"," G/TBT/N/BDI/555, G/TBT/N/KEN/1747, G/TBT/N/RWA/1122, G/TBT/N/TZA/1263, G/TBT/N/UGA/2095")</f>
        <v xml:space="preserve"> G/TBT/N/BDI/555, G/TBT/N/KEN/1747, G/TBT/N/RWA/1122, G/TBT/N/TZA/1263, G/TBT/N/UGA/2095</v>
      </c>
      <c r="E246" s="8" t="s">
        <v>604</v>
      </c>
      <c r="F246" s="8" t="s">
        <v>605</v>
      </c>
      <c r="H246" s="8" t="s">
        <v>606</v>
      </c>
      <c r="I246" s="8" t="s">
        <v>601</v>
      </c>
      <c r="J246" s="8" t="s">
        <v>602</v>
      </c>
      <c r="K246" s="8" t="s">
        <v>81</v>
      </c>
      <c r="L246" s="6"/>
      <c r="M246" s="7">
        <v>45727</v>
      </c>
      <c r="N246" s="6" t="s">
        <v>25</v>
      </c>
      <c r="O246" s="8" t="s">
        <v>607</v>
      </c>
      <c r="P246" s="6" t="str">
        <f>HYPERLINK("https://docs.wto.org/imrd/directdoc.asp?DDFDocuments/t/G/TBTN25/NBDI555 .DOCX", "https://docs.wto.org/imrd/directdoc.asp?DDFDocuments/t/G/TBTN25/NBDI555 .DOCX")</f>
        <v>https://docs.wto.org/imrd/directdoc.asp?DDFDocuments/t/G/TBTN25/NBDI555 .DOCX</v>
      </c>
      <c r="Q246" s="6"/>
      <c r="R246" s="6"/>
    </row>
    <row r="247" spans="1:18" ht="75" x14ac:dyDescent="0.25">
      <c r="A247" s="8" t="s">
        <v>599</v>
      </c>
      <c r="B247" s="6" t="s">
        <v>45</v>
      </c>
      <c r="C247" s="7">
        <v>45667</v>
      </c>
      <c r="D247" s="9" t="str">
        <f>HYPERLINK("https://eping.wto.org/en/Search?viewData= G/TBT/N/BDI/555, G/TBT/N/KEN/1747, G/TBT/N/RWA/1122, G/TBT/N/TZA/1263, G/TBT/N/UGA/2095"," G/TBT/N/BDI/555, G/TBT/N/KEN/1747, G/TBT/N/RWA/1122, G/TBT/N/TZA/1263, G/TBT/N/UGA/2095")</f>
        <v xml:space="preserve"> G/TBT/N/BDI/555, G/TBT/N/KEN/1747, G/TBT/N/RWA/1122, G/TBT/N/TZA/1263, G/TBT/N/UGA/2095</v>
      </c>
      <c r="E247" s="8" t="s">
        <v>604</v>
      </c>
      <c r="F247" s="8" t="s">
        <v>605</v>
      </c>
      <c r="H247" s="8" t="s">
        <v>606</v>
      </c>
      <c r="I247" s="8" t="s">
        <v>601</v>
      </c>
      <c r="J247" s="8" t="s">
        <v>602</v>
      </c>
      <c r="K247" s="8" t="s">
        <v>81</v>
      </c>
      <c r="L247" s="6"/>
      <c r="M247" s="7">
        <v>45727</v>
      </c>
      <c r="N247" s="6" t="s">
        <v>25</v>
      </c>
      <c r="O247" s="8" t="s">
        <v>607</v>
      </c>
      <c r="P247" s="6" t="str">
        <f>HYPERLINK("https://docs.wto.org/imrd/directdoc.asp?DDFDocuments/t/G/TBTN25/NBDI555 .DOCX", "https://docs.wto.org/imrd/directdoc.asp?DDFDocuments/t/G/TBTN25/NBDI555 .DOCX")</f>
        <v>https://docs.wto.org/imrd/directdoc.asp?DDFDocuments/t/G/TBTN25/NBDI555 .DOCX</v>
      </c>
      <c r="Q247" s="6"/>
      <c r="R247" s="6"/>
    </row>
    <row r="248" spans="1:18" ht="75" x14ac:dyDescent="0.25">
      <c r="A248" s="8" t="s">
        <v>599</v>
      </c>
      <c r="B248" s="6" t="s">
        <v>46</v>
      </c>
      <c r="C248" s="7">
        <v>45667</v>
      </c>
      <c r="D248" s="9" t="str">
        <f>HYPERLINK("https://eping.wto.org/en/Search?viewData= G/TBT/N/BDI/555, G/TBT/N/KEN/1747, G/TBT/N/RWA/1122, G/TBT/N/TZA/1263, G/TBT/N/UGA/2095"," G/TBT/N/BDI/555, G/TBT/N/KEN/1747, G/TBT/N/RWA/1122, G/TBT/N/TZA/1263, G/TBT/N/UGA/2095")</f>
        <v xml:space="preserve"> G/TBT/N/BDI/555, G/TBT/N/KEN/1747, G/TBT/N/RWA/1122, G/TBT/N/TZA/1263, G/TBT/N/UGA/2095</v>
      </c>
      <c r="E248" s="8" t="s">
        <v>604</v>
      </c>
      <c r="F248" s="8" t="s">
        <v>605</v>
      </c>
      <c r="H248" s="8" t="s">
        <v>606</v>
      </c>
      <c r="I248" s="8" t="s">
        <v>601</v>
      </c>
      <c r="J248" s="8" t="s">
        <v>602</v>
      </c>
      <c r="K248" s="8" t="s">
        <v>81</v>
      </c>
      <c r="L248" s="6"/>
      <c r="M248" s="7">
        <v>45727</v>
      </c>
      <c r="N248" s="6" t="s">
        <v>25</v>
      </c>
      <c r="O248" s="8" t="s">
        <v>607</v>
      </c>
      <c r="P248" s="6" t="str">
        <f>HYPERLINK("https://docs.wto.org/imrd/directdoc.asp?DDFDocuments/t/G/TBTN25/NBDI555 .DOCX", "https://docs.wto.org/imrd/directdoc.asp?DDFDocuments/t/G/TBTN25/NBDI555 .DOCX")</f>
        <v>https://docs.wto.org/imrd/directdoc.asp?DDFDocuments/t/G/TBTN25/NBDI555 .DOCX</v>
      </c>
      <c r="Q248" s="6"/>
      <c r="R248" s="6"/>
    </row>
    <row r="249" spans="1:18" ht="285" x14ac:dyDescent="0.25">
      <c r="A249" s="8" t="s">
        <v>611</v>
      </c>
      <c r="B249" s="6" t="s">
        <v>608</v>
      </c>
      <c r="C249" s="7">
        <v>45667</v>
      </c>
      <c r="D249" s="9" t="str">
        <f>HYPERLINK("https://eping.wto.org/en/Search?viewData= G/TBT/N/CHN/1964"," G/TBT/N/CHN/1964")</f>
        <v xml:space="preserve"> G/TBT/N/CHN/1964</v>
      </c>
      <c r="E249" s="8" t="s">
        <v>609</v>
      </c>
      <c r="F249" s="8" t="s">
        <v>610</v>
      </c>
      <c r="H249" s="8" t="s">
        <v>612</v>
      </c>
      <c r="I249" s="8" t="s">
        <v>144</v>
      </c>
      <c r="J249" s="8" t="s">
        <v>351</v>
      </c>
      <c r="K249" s="8" t="s">
        <v>81</v>
      </c>
      <c r="L249" s="6"/>
      <c r="M249" s="7">
        <v>45727</v>
      </c>
      <c r="N249" s="6" t="s">
        <v>25</v>
      </c>
      <c r="O249" s="8" t="s">
        <v>613</v>
      </c>
      <c r="P249" s="6" t="str">
        <f>HYPERLINK("https://docs.wto.org/imrd/directdoc.asp?DDFDocuments/t/G/TBTN25/CHN1964.DOCX", "https://docs.wto.org/imrd/directdoc.asp?DDFDocuments/t/G/TBTN25/CHN1964.DOCX")</f>
        <v>https://docs.wto.org/imrd/directdoc.asp?DDFDocuments/t/G/TBTN25/CHN1964.DOCX</v>
      </c>
      <c r="Q249" s="6" t="str">
        <f>HYPERLINK("https://docs.wto.org/imrd/directdoc.asp?DDFDocuments/u/G/TBTN25/CHN1964.DOCX", "https://docs.wto.org/imrd/directdoc.asp?DDFDocuments/u/G/TBTN25/CHN1964.DOCX")</f>
        <v>https://docs.wto.org/imrd/directdoc.asp?DDFDocuments/u/G/TBTN25/CHN1964.DOCX</v>
      </c>
      <c r="R249" s="6" t="str">
        <f>HYPERLINK("https://docs.wto.org/imrd/directdoc.asp?DDFDocuments/v/G/TBTN25/CHN1964.DOCX", "https://docs.wto.org/imrd/directdoc.asp?DDFDocuments/v/G/TBTN25/CHN1964.DOCX")</f>
        <v>https://docs.wto.org/imrd/directdoc.asp?DDFDocuments/v/G/TBTN25/CHN1964.DOCX</v>
      </c>
    </row>
    <row r="250" spans="1:18" ht="105" x14ac:dyDescent="0.25">
      <c r="A250" s="8" t="s">
        <v>589</v>
      </c>
      <c r="B250" s="6" t="s">
        <v>461</v>
      </c>
      <c r="C250" s="7">
        <v>45667</v>
      </c>
      <c r="D250" s="9" t="str">
        <f>HYPERLINK("https://eping.wto.org/en/Search?viewData= G/TBT/N/EGY/505"," G/TBT/N/EGY/505")</f>
        <v xml:space="preserve"> G/TBT/N/EGY/505</v>
      </c>
      <c r="E250" s="8" t="s">
        <v>614</v>
      </c>
      <c r="F250" s="8" t="s">
        <v>615</v>
      </c>
      <c r="H250" s="8" t="s">
        <v>24</v>
      </c>
      <c r="I250" s="8" t="s">
        <v>590</v>
      </c>
      <c r="J250" s="8" t="s">
        <v>202</v>
      </c>
      <c r="K250" s="8" t="s">
        <v>24</v>
      </c>
      <c r="L250" s="6"/>
      <c r="M250" s="7">
        <v>45727</v>
      </c>
      <c r="N250" s="6" t="s">
        <v>25</v>
      </c>
      <c r="O250" s="6"/>
      <c r="P250" s="6" t="str">
        <f>HYPERLINK("https://docs.wto.org/imrd/directdoc.asp?DDFDocuments/t/G/TBTN25/EGY505.DOCX", "https://docs.wto.org/imrd/directdoc.asp?DDFDocuments/t/G/TBTN25/EGY505.DOCX")</f>
        <v>https://docs.wto.org/imrd/directdoc.asp?DDFDocuments/t/G/TBTN25/EGY505.DOCX</v>
      </c>
      <c r="Q250" s="6" t="str">
        <f>HYPERLINK("https://docs.wto.org/imrd/directdoc.asp?DDFDocuments/u/G/TBTN25/EGY505.DOCX", "https://docs.wto.org/imrd/directdoc.asp?DDFDocuments/u/G/TBTN25/EGY505.DOCX")</f>
        <v>https://docs.wto.org/imrd/directdoc.asp?DDFDocuments/u/G/TBTN25/EGY505.DOCX</v>
      </c>
      <c r="R250" s="6" t="str">
        <f>HYPERLINK("https://docs.wto.org/imrd/directdoc.asp?DDFDocuments/v/G/TBTN25/EGY505.DOCX", "https://docs.wto.org/imrd/directdoc.asp?DDFDocuments/v/G/TBTN25/EGY505.DOCX")</f>
        <v>https://docs.wto.org/imrd/directdoc.asp?DDFDocuments/v/G/TBTN25/EGY505.DOCX</v>
      </c>
    </row>
    <row r="251" spans="1:18" ht="45" x14ac:dyDescent="0.25">
      <c r="A251" s="8" t="s">
        <v>589</v>
      </c>
      <c r="B251" s="6" t="s">
        <v>461</v>
      </c>
      <c r="C251" s="7">
        <v>45667</v>
      </c>
      <c r="D251" s="9" t="str">
        <f>HYPERLINK("https://eping.wto.org/en/Search?viewData= G/TBT/N/EGY/516"," G/TBT/N/EGY/516")</f>
        <v xml:space="preserve"> G/TBT/N/EGY/516</v>
      </c>
      <c r="E251" s="8" t="s">
        <v>616</v>
      </c>
      <c r="F251" s="8" t="s">
        <v>617</v>
      </c>
      <c r="H251" s="8" t="s">
        <v>24</v>
      </c>
      <c r="I251" s="8" t="s">
        <v>590</v>
      </c>
      <c r="J251" s="8" t="s">
        <v>202</v>
      </c>
      <c r="K251" s="8" t="s">
        <v>24</v>
      </c>
      <c r="L251" s="6"/>
      <c r="M251" s="7">
        <v>45727</v>
      </c>
      <c r="N251" s="6" t="s">
        <v>25</v>
      </c>
      <c r="O251" s="6"/>
      <c r="P251" s="6" t="str">
        <f>HYPERLINK("https://docs.wto.org/imrd/directdoc.asp?DDFDocuments/t/G/TBTN25/EGY516.DOCX", "https://docs.wto.org/imrd/directdoc.asp?DDFDocuments/t/G/TBTN25/EGY516.DOCX")</f>
        <v>https://docs.wto.org/imrd/directdoc.asp?DDFDocuments/t/G/TBTN25/EGY516.DOCX</v>
      </c>
      <c r="Q251" s="6" t="str">
        <f>HYPERLINK("https://docs.wto.org/imrd/directdoc.asp?DDFDocuments/u/G/TBTN25/EGY516.DOCX", "https://docs.wto.org/imrd/directdoc.asp?DDFDocuments/u/G/TBTN25/EGY516.DOCX")</f>
        <v>https://docs.wto.org/imrd/directdoc.asp?DDFDocuments/u/G/TBTN25/EGY516.DOCX</v>
      </c>
      <c r="R251" s="6" t="str">
        <f>HYPERLINK("https://docs.wto.org/imrd/directdoc.asp?DDFDocuments/v/G/TBTN25/EGY516.DOCX", "https://docs.wto.org/imrd/directdoc.asp?DDFDocuments/v/G/TBTN25/EGY516.DOCX")</f>
        <v>https://docs.wto.org/imrd/directdoc.asp?DDFDocuments/v/G/TBTN25/EGY516.DOCX</v>
      </c>
    </row>
    <row r="252" spans="1:18" ht="90" x14ac:dyDescent="0.25">
      <c r="A252" s="8" t="s">
        <v>589</v>
      </c>
      <c r="B252" s="6" t="s">
        <v>461</v>
      </c>
      <c r="C252" s="7">
        <v>45667</v>
      </c>
      <c r="D252" s="9" t="str">
        <f>HYPERLINK("https://eping.wto.org/en/Search?viewData= G/TBT/N/EGY/517"," G/TBT/N/EGY/517")</f>
        <v xml:space="preserve"> G/TBT/N/EGY/517</v>
      </c>
      <c r="E252" s="8" t="s">
        <v>618</v>
      </c>
      <c r="F252" s="8" t="s">
        <v>619</v>
      </c>
      <c r="H252" s="8" t="s">
        <v>24</v>
      </c>
      <c r="I252" s="8" t="s">
        <v>590</v>
      </c>
      <c r="J252" s="8" t="s">
        <v>202</v>
      </c>
      <c r="K252" s="8" t="s">
        <v>24</v>
      </c>
      <c r="L252" s="6"/>
      <c r="M252" s="7">
        <v>45727</v>
      </c>
      <c r="N252" s="6" t="s">
        <v>25</v>
      </c>
      <c r="O252" s="6"/>
      <c r="P252" s="6" t="str">
        <f>HYPERLINK("https://docs.wto.org/imrd/directdoc.asp?DDFDocuments/t/G/TBTN25/EGY517.DOCX", "https://docs.wto.org/imrd/directdoc.asp?DDFDocuments/t/G/TBTN25/EGY517.DOCX")</f>
        <v>https://docs.wto.org/imrd/directdoc.asp?DDFDocuments/t/G/TBTN25/EGY517.DOCX</v>
      </c>
      <c r="Q252" s="6" t="str">
        <f>HYPERLINK("https://docs.wto.org/imrd/directdoc.asp?DDFDocuments/u/G/TBTN25/EGY517.DOCX", "https://docs.wto.org/imrd/directdoc.asp?DDFDocuments/u/G/TBTN25/EGY517.DOCX")</f>
        <v>https://docs.wto.org/imrd/directdoc.asp?DDFDocuments/u/G/TBTN25/EGY517.DOCX</v>
      </c>
      <c r="R252" s="6" t="str">
        <f>HYPERLINK("https://docs.wto.org/imrd/directdoc.asp?DDFDocuments/v/G/TBTN25/EGY517.DOCX", "https://docs.wto.org/imrd/directdoc.asp?DDFDocuments/v/G/TBTN25/EGY517.DOCX")</f>
        <v>https://docs.wto.org/imrd/directdoc.asp?DDFDocuments/v/G/TBTN25/EGY517.DOCX</v>
      </c>
    </row>
    <row r="253" spans="1:18" ht="75" x14ac:dyDescent="0.25">
      <c r="A253" s="8" t="s">
        <v>599</v>
      </c>
      <c r="B253" s="6" t="s">
        <v>27</v>
      </c>
      <c r="C253" s="7">
        <v>45667</v>
      </c>
      <c r="D253" s="9" t="str">
        <f>HYPERLINK("https://eping.wto.org/en/Search?viewData= G/TBT/N/BDI/555, G/TBT/N/KEN/1747, G/TBT/N/RWA/1122, G/TBT/N/TZA/1263, G/TBT/N/UGA/2095"," G/TBT/N/BDI/555, G/TBT/N/KEN/1747, G/TBT/N/RWA/1122, G/TBT/N/TZA/1263, G/TBT/N/UGA/2095")</f>
        <v xml:space="preserve"> G/TBT/N/BDI/555, G/TBT/N/KEN/1747, G/TBT/N/RWA/1122, G/TBT/N/TZA/1263, G/TBT/N/UGA/2095</v>
      </c>
      <c r="E253" s="8" t="s">
        <v>604</v>
      </c>
      <c r="F253" s="8" t="s">
        <v>605</v>
      </c>
      <c r="H253" s="8" t="s">
        <v>606</v>
      </c>
      <c r="I253" s="8" t="s">
        <v>601</v>
      </c>
      <c r="J253" s="8" t="s">
        <v>602</v>
      </c>
      <c r="K253" s="8" t="s">
        <v>81</v>
      </c>
      <c r="L253" s="6"/>
      <c r="M253" s="7">
        <v>45727</v>
      </c>
      <c r="N253" s="6" t="s">
        <v>25</v>
      </c>
      <c r="O253" s="8" t="s">
        <v>607</v>
      </c>
      <c r="P253" s="6" t="str">
        <f>HYPERLINK("https://docs.wto.org/imrd/directdoc.asp?DDFDocuments/t/G/TBTN25/NBDI555 .DOCX", "https://docs.wto.org/imrd/directdoc.asp?DDFDocuments/t/G/TBTN25/NBDI555 .DOCX")</f>
        <v>https://docs.wto.org/imrd/directdoc.asp?DDFDocuments/t/G/TBTN25/NBDI555 .DOCX</v>
      </c>
      <c r="Q253" s="6"/>
      <c r="R253" s="6"/>
    </row>
    <row r="254" spans="1:18" ht="45" x14ac:dyDescent="0.25">
      <c r="A254" s="8" t="s">
        <v>599</v>
      </c>
      <c r="B254" s="6" t="s">
        <v>17</v>
      </c>
      <c r="C254" s="7">
        <v>45667</v>
      </c>
      <c r="D254" s="9" t="str">
        <f>HYPERLINK("https://eping.wto.org/en/Search?viewData= G/TBT/N/BDI/557, G/TBT/N/KEN/1749, G/TBT/N/RWA/1124, G/TBT/N/TZA/1265, G/TBT/N/UGA/2097"," G/TBT/N/BDI/557, G/TBT/N/KEN/1749, G/TBT/N/RWA/1124, G/TBT/N/TZA/1265, G/TBT/N/UGA/2097")</f>
        <v xml:space="preserve"> G/TBT/N/BDI/557, G/TBT/N/KEN/1749, G/TBT/N/RWA/1124, G/TBT/N/TZA/1265, G/TBT/N/UGA/2097</v>
      </c>
      <c r="E254" s="8" t="s">
        <v>620</v>
      </c>
      <c r="F254" s="8" t="s">
        <v>621</v>
      </c>
      <c r="H254" s="8" t="s">
        <v>606</v>
      </c>
      <c r="I254" s="8" t="s">
        <v>601</v>
      </c>
      <c r="J254" s="8" t="s">
        <v>602</v>
      </c>
      <c r="K254" s="8" t="s">
        <v>81</v>
      </c>
      <c r="L254" s="6"/>
      <c r="M254" s="7">
        <v>45727</v>
      </c>
      <c r="N254" s="6" t="s">
        <v>25</v>
      </c>
      <c r="O254" s="8" t="s">
        <v>622</v>
      </c>
      <c r="P254" s="6" t="str">
        <f>HYPERLINK("https://docs.wto.org/imrd/directdoc.asp?DDFDocuments/t/G/TBTN25/BDI557.DOCX", "https://docs.wto.org/imrd/directdoc.asp?DDFDocuments/t/G/TBTN25/BDI557.DOCX")</f>
        <v>https://docs.wto.org/imrd/directdoc.asp?DDFDocuments/t/G/TBTN25/BDI557.DOCX</v>
      </c>
      <c r="Q254" s="6" t="str">
        <f>HYPERLINK("https://docs.wto.org/imrd/directdoc.asp?DDFDocuments/u/G/TBTN25/BDI557.DOCX", "https://docs.wto.org/imrd/directdoc.asp?DDFDocuments/u/G/TBTN25/BDI557.DOCX")</f>
        <v>https://docs.wto.org/imrd/directdoc.asp?DDFDocuments/u/G/TBTN25/BDI557.DOCX</v>
      </c>
      <c r="R254" s="6" t="str">
        <f>HYPERLINK("https://docs.wto.org/imrd/directdoc.asp?DDFDocuments/v/G/TBTN25/BDI557.DOCX", "https://docs.wto.org/imrd/directdoc.asp?DDFDocuments/v/G/TBTN25/BDI557.DOCX")</f>
        <v>https://docs.wto.org/imrd/directdoc.asp?DDFDocuments/v/G/TBTN25/BDI557.DOCX</v>
      </c>
    </row>
    <row r="255" spans="1:18" ht="60" x14ac:dyDescent="0.25">
      <c r="A255" s="8" t="s">
        <v>589</v>
      </c>
      <c r="B255" s="6" t="s">
        <v>461</v>
      </c>
      <c r="C255" s="7">
        <v>45667</v>
      </c>
      <c r="D255" s="9" t="str">
        <f>HYPERLINK("https://eping.wto.org/en/Search?viewData= G/TBT/N/EGY/528"," G/TBT/N/EGY/528")</f>
        <v xml:space="preserve"> G/TBT/N/EGY/528</v>
      </c>
      <c r="E255" s="8" t="s">
        <v>623</v>
      </c>
      <c r="F255" s="8" t="s">
        <v>624</v>
      </c>
      <c r="H255" s="8" t="s">
        <v>24</v>
      </c>
      <c r="I255" s="8" t="s">
        <v>590</v>
      </c>
      <c r="J255" s="8" t="s">
        <v>202</v>
      </c>
      <c r="K255" s="8" t="s">
        <v>24</v>
      </c>
      <c r="L255" s="6"/>
      <c r="M255" s="7">
        <v>45727</v>
      </c>
      <c r="N255" s="6" t="s">
        <v>25</v>
      </c>
      <c r="O255" s="6"/>
      <c r="P255" s="6" t="str">
        <f>HYPERLINK("https://docs.wto.org/imrd/directdoc.asp?DDFDocuments/t/G/TBTN25/EGY528.DOCX", "https://docs.wto.org/imrd/directdoc.asp?DDFDocuments/t/G/TBTN25/EGY528.DOCX")</f>
        <v>https://docs.wto.org/imrd/directdoc.asp?DDFDocuments/t/G/TBTN25/EGY528.DOCX</v>
      </c>
      <c r="Q255" s="6" t="str">
        <f>HYPERLINK("https://docs.wto.org/imrd/directdoc.asp?DDFDocuments/u/G/TBTN25/EGY528.DOCX", "https://docs.wto.org/imrd/directdoc.asp?DDFDocuments/u/G/TBTN25/EGY528.DOCX")</f>
        <v>https://docs.wto.org/imrd/directdoc.asp?DDFDocuments/u/G/TBTN25/EGY528.DOCX</v>
      </c>
      <c r="R255" s="6" t="str">
        <f>HYPERLINK("https://docs.wto.org/imrd/directdoc.asp?DDFDocuments/v/G/TBTN25/EGY528.DOCX", "https://docs.wto.org/imrd/directdoc.asp?DDFDocuments/v/G/TBTN25/EGY528.DOCX")</f>
        <v>https://docs.wto.org/imrd/directdoc.asp?DDFDocuments/v/G/TBTN25/EGY528.DOCX</v>
      </c>
    </row>
    <row r="256" spans="1:18" ht="30" x14ac:dyDescent="0.25">
      <c r="A256" s="8" t="s">
        <v>589</v>
      </c>
      <c r="B256" s="6" t="s">
        <v>461</v>
      </c>
      <c r="C256" s="7">
        <v>45667</v>
      </c>
      <c r="D256" s="9" t="str">
        <f>HYPERLINK("https://eping.wto.org/en/Search?viewData= G/TBT/N/EGY/513"," G/TBT/N/EGY/513")</f>
        <v xml:space="preserve"> G/TBT/N/EGY/513</v>
      </c>
      <c r="E256" s="8" t="s">
        <v>625</v>
      </c>
      <c r="F256" s="8" t="s">
        <v>626</v>
      </c>
      <c r="H256" s="8" t="s">
        <v>24</v>
      </c>
      <c r="I256" s="8" t="s">
        <v>590</v>
      </c>
      <c r="J256" s="8" t="s">
        <v>202</v>
      </c>
      <c r="K256" s="8" t="s">
        <v>24</v>
      </c>
      <c r="L256" s="6"/>
      <c r="M256" s="7">
        <v>45727</v>
      </c>
      <c r="N256" s="6" t="s">
        <v>25</v>
      </c>
      <c r="O256" s="6"/>
      <c r="P256" s="6" t="str">
        <f>HYPERLINK("https://docs.wto.org/imrd/directdoc.asp?DDFDocuments/t/G/TBTN25/EGY513.DOCX", "https://docs.wto.org/imrd/directdoc.asp?DDFDocuments/t/G/TBTN25/EGY513.DOCX")</f>
        <v>https://docs.wto.org/imrd/directdoc.asp?DDFDocuments/t/G/TBTN25/EGY513.DOCX</v>
      </c>
      <c r="Q256" s="6" t="str">
        <f>HYPERLINK("https://docs.wto.org/imrd/directdoc.asp?DDFDocuments/u/G/TBTN25/EGY513.DOCX", "https://docs.wto.org/imrd/directdoc.asp?DDFDocuments/u/G/TBTN25/EGY513.DOCX")</f>
        <v>https://docs.wto.org/imrd/directdoc.asp?DDFDocuments/u/G/TBTN25/EGY513.DOCX</v>
      </c>
      <c r="R256" s="6" t="str">
        <f>HYPERLINK("https://docs.wto.org/imrd/directdoc.asp?DDFDocuments/v/G/TBTN25/EGY513.DOCX", "https://docs.wto.org/imrd/directdoc.asp?DDFDocuments/v/G/TBTN25/EGY513.DOCX")</f>
        <v>https://docs.wto.org/imrd/directdoc.asp?DDFDocuments/v/G/TBTN25/EGY513.DOCX</v>
      </c>
    </row>
    <row r="257" spans="1:18" ht="45" x14ac:dyDescent="0.25">
      <c r="A257" s="8" t="s">
        <v>589</v>
      </c>
      <c r="B257" s="6" t="s">
        <v>461</v>
      </c>
      <c r="C257" s="7">
        <v>45667</v>
      </c>
      <c r="D257" s="9" t="str">
        <f>HYPERLINK("https://eping.wto.org/en/Search?viewData= G/TBT/N/EGY/519"," G/TBT/N/EGY/519")</f>
        <v xml:space="preserve"> G/TBT/N/EGY/519</v>
      </c>
      <c r="E257" s="8" t="s">
        <v>627</v>
      </c>
      <c r="F257" s="8" t="s">
        <v>628</v>
      </c>
      <c r="H257" s="8" t="s">
        <v>24</v>
      </c>
      <c r="I257" s="8" t="s">
        <v>590</v>
      </c>
      <c r="J257" s="8" t="s">
        <v>202</v>
      </c>
      <c r="K257" s="8" t="s">
        <v>24</v>
      </c>
      <c r="L257" s="6"/>
      <c r="M257" s="7">
        <v>45727</v>
      </c>
      <c r="N257" s="6" t="s">
        <v>25</v>
      </c>
      <c r="O257" s="6"/>
      <c r="P257" s="6" t="str">
        <f>HYPERLINK("https://docs.wto.org/imrd/directdoc.asp?DDFDocuments/t/G/TBTN25/EGY519.DOCX", "https://docs.wto.org/imrd/directdoc.asp?DDFDocuments/t/G/TBTN25/EGY519.DOCX")</f>
        <v>https://docs.wto.org/imrd/directdoc.asp?DDFDocuments/t/G/TBTN25/EGY519.DOCX</v>
      </c>
      <c r="Q257" s="6" t="str">
        <f>HYPERLINK("https://docs.wto.org/imrd/directdoc.asp?DDFDocuments/u/G/TBTN25/EGY519.DOCX", "https://docs.wto.org/imrd/directdoc.asp?DDFDocuments/u/G/TBTN25/EGY519.DOCX")</f>
        <v>https://docs.wto.org/imrd/directdoc.asp?DDFDocuments/u/G/TBTN25/EGY519.DOCX</v>
      </c>
      <c r="R257" s="6" t="str">
        <f>HYPERLINK("https://docs.wto.org/imrd/directdoc.asp?DDFDocuments/v/G/TBTN25/EGY519.DOCX", "https://docs.wto.org/imrd/directdoc.asp?DDFDocuments/v/G/TBTN25/EGY519.DOCX")</f>
        <v>https://docs.wto.org/imrd/directdoc.asp?DDFDocuments/v/G/TBTN25/EGY519.DOCX</v>
      </c>
    </row>
    <row r="258" spans="1:18" ht="45" x14ac:dyDescent="0.25">
      <c r="A258" s="8" t="s">
        <v>595</v>
      </c>
      <c r="B258" s="6" t="s">
        <v>461</v>
      </c>
      <c r="C258" s="7">
        <v>45667</v>
      </c>
      <c r="D258" s="9" t="str">
        <f>HYPERLINK("https://eping.wto.org/en/Search?viewData= G/TBT/N/EGY/520"," G/TBT/N/EGY/520")</f>
        <v xml:space="preserve"> G/TBT/N/EGY/520</v>
      </c>
      <c r="E258" s="8" t="s">
        <v>629</v>
      </c>
      <c r="F258" s="8" t="s">
        <v>630</v>
      </c>
      <c r="H258" s="8" t="s">
        <v>24</v>
      </c>
      <c r="I258" s="8" t="s">
        <v>596</v>
      </c>
      <c r="J258" s="8" t="s">
        <v>202</v>
      </c>
      <c r="K258" s="8" t="s">
        <v>24</v>
      </c>
      <c r="L258" s="6"/>
      <c r="M258" s="7">
        <v>45727</v>
      </c>
      <c r="N258" s="6" t="s">
        <v>25</v>
      </c>
      <c r="O258" s="6"/>
      <c r="P258" s="6" t="str">
        <f>HYPERLINK("https://docs.wto.org/imrd/directdoc.asp?DDFDocuments/t/G/TBTN25/EGY520.DOCX", "https://docs.wto.org/imrd/directdoc.asp?DDFDocuments/t/G/TBTN25/EGY520.DOCX")</f>
        <v>https://docs.wto.org/imrd/directdoc.asp?DDFDocuments/t/G/TBTN25/EGY520.DOCX</v>
      </c>
      <c r="Q258" s="6" t="str">
        <f>HYPERLINK("https://docs.wto.org/imrd/directdoc.asp?DDFDocuments/u/G/TBTN25/EGY520.DOCX", "https://docs.wto.org/imrd/directdoc.asp?DDFDocuments/u/G/TBTN25/EGY520.DOCX")</f>
        <v>https://docs.wto.org/imrd/directdoc.asp?DDFDocuments/u/G/TBTN25/EGY520.DOCX</v>
      </c>
      <c r="R258" s="6" t="str">
        <f>HYPERLINK("https://docs.wto.org/imrd/directdoc.asp?DDFDocuments/v/G/TBTN25/EGY520.DOCX", "https://docs.wto.org/imrd/directdoc.asp?DDFDocuments/v/G/TBTN25/EGY520.DOCX")</f>
        <v>https://docs.wto.org/imrd/directdoc.asp?DDFDocuments/v/G/TBTN25/EGY520.DOCX</v>
      </c>
    </row>
    <row r="259" spans="1:18" ht="165" x14ac:dyDescent="0.25">
      <c r="A259" s="8" t="s">
        <v>595</v>
      </c>
      <c r="B259" s="6" t="s">
        <v>461</v>
      </c>
      <c r="C259" s="7">
        <v>45667</v>
      </c>
      <c r="D259" s="9" t="str">
        <f>HYPERLINK("https://eping.wto.org/en/Search?viewData= G/TBT/N/EGY/502"," G/TBT/N/EGY/502")</f>
        <v xml:space="preserve"> G/TBT/N/EGY/502</v>
      </c>
      <c r="E259" s="8" t="s">
        <v>631</v>
      </c>
      <c r="F259" s="8" t="s">
        <v>632</v>
      </c>
      <c r="H259" s="8" t="s">
        <v>24</v>
      </c>
      <c r="I259" s="8" t="s">
        <v>596</v>
      </c>
      <c r="J259" s="8" t="s">
        <v>202</v>
      </c>
      <c r="K259" s="8" t="s">
        <v>24</v>
      </c>
      <c r="L259" s="6"/>
      <c r="M259" s="7">
        <v>45727</v>
      </c>
      <c r="N259" s="6" t="s">
        <v>25</v>
      </c>
      <c r="O259" s="6"/>
      <c r="P259" s="6" t="str">
        <f>HYPERLINK("https://docs.wto.org/imrd/directdoc.asp?DDFDocuments/t/G/TBTN25/EGY502.DOCX", "https://docs.wto.org/imrd/directdoc.asp?DDFDocuments/t/G/TBTN25/EGY502.DOCX")</f>
        <v>https://docs.wto.org/imrd/directdoc.asp?DDFDocuments/t/G/TBTN25/EGY502.DOCX</v>
      </c>
      <c r="Q259" s="6" t="str">
        <f>HYPERLINK("https://docs.wto.org/imrd/directdoc.asp?DDFDocuments/u/G/TBTN25/EGY502.DOCX", "https://docs.wto.org/imrd/directdoc.asp?DDFDocuments/u/G/TBTN25/EGY502.DOCX")</f>
        <v>https://docs.wto.org/imrd/directdoc.asp?DDFDocuments/u/G/TBTN25/EGY502.DOCX</v>
      </c>
      <c r="R259" s="6" t="str">
        <f>HYPERLINK("https://docs.wto.org/imrd/directdoc.asp?DDFDocuments/v/G/TBTN25/EGY502.DOCX", "https://docs.wto.org/imrd/directdoc.asp?DDFDocuments/v/G/TBTN25/EGY502.DOCX")</f>
        <v>https://docs.wto.org/imrd/directdoc.asp?DDFDocuments/v/G/TBTN25/EGY502.DOCX</v>
      </c>
    </row>
    <row r="260" spans="1:18" ht="45" x14ac:dyDescent="0.25">
      <c r="A260" s="8" t="s">
        <v>599</v>
      </c>
      <c r="B260" s="6" t="s">
        <v>46</v>
      </c>
      <c r="C260" s="7">
        <v>45667</v>
      </c>
      <c r="D260" s="9" t="str">
        <f>HYPERLINK("https://eping.wto.org/en/Search?viewData= G/TBT/N/BDI/557, G/TBT/N/KEN/1749, G/TBT/N/RWA/1124, G/TBT/N/TZA/1265, G/TBT/N/UGA/2097"," G/TBT/N/BDI/557, G/TBT/N/KEN/1749, G/TBT/N/RWA/1124, G/TBT/N/TZA/1265, G/TBT/N/UGA/2097")</f>
        <v xml:space="preserve"> G/TBT/N/BDI/557, G/TBT/N/KEN/1749, G/TBT/N/RWA/1124, G/TBT/N/TZA/1265, G/TBT/N/UGA/2097</v>
      </c>
      <c r="E260" s="8" t="s">
        <v>620</v>
      </c>
      <c r="F260" s="8" t="s">
        <v>621</v>
      </c>
      <c r="H260" s="8" t="s">
        <v>606</v>
      </c>
      <c r="I260" s="8" t="s">
        <v>601</v>
      </c>
      <c r="J260" s="8" t="s">
        <v>602</v>
      </c>
      <c r="K260" s="8" t="s">
        <v>81</v>
      </c>
      <c r="L260" s="6"/>
      <c r="M260" s="7">
        <v>45727</v>
      </c>
      <c r="N260" s="6" t="s">
        <v>25</v>
      </c>
      <c r="O260" s="8" t="s">
        <v>622</v>
      </c>
      <c r="P260" s="6" t="str">
        <f>HYPERLINK("https://docs.wto.org/imrd/directdoc.asp?DDFDocuments/t/G/TBTN25/BDI557.DOCX", "https://docs.wto.org/imrd/directdoc.asp?DDFDocuments/t/G/TBTN25/BDI557.DOCX")</f>
        <v>https://docs.wto.org/imrd/directdoc.asp?DDFDocuments/t/G/TBTN25/BDI557.DOCX</v>
      </c>
      <c r="Q260" s="6" t="str">
        <f>HYPERLINK("https://docs.wto.org/imrd/directdoc.asp?DDFDocuments/u/G/TBTN25/BDI557.DOCX", "https://docs.wto.org/imrd/directdoc.asp?DDFDocuments/u/G/TBTN25/BDI557.DOCX")</f>
        <v>https://docs.wto.org/imrd/directdoc.asp?DDFDocuments/u/G/TBTN25/BDI557.DOCX</v>
      </c>
      <c r="R260" s="6" t="str">
        <f>HYPERLINK("https://docs.wto.org/imrd/directdoc.asp?DDFDocuments/v/G/TBTN25/BDI557.DOCX", "https://docs.wto.org/imrd/directdoc.asp?DDFDocuments/v/G/TBTN25/BDI557.DOCX")</f>
        <v>https://docs.wto.org/imrd/directdoc.asp?DDFDocuments/v/G/TBTN25/BDI557.DOCX</v>
      </c>
    </row>
    <row r="261" spans="1:18" ht="75" x14ac:dyDescent="0.25">
      <c r="A261" s="8" t="s">
        <v>589</v>
      </c>
      <c r="B261" s="6" t="s">
        <v>461</v>
      </c>
      <c r="C261" s="7">
        <v>45667</v>
      </c>
      <c r="D261" s="9" t="str">
        <f>HYPERLINK("https://eping.wto.org/en/Search?viewData= G/TBT/N/EGY/503"," G/TBT/N/EGY/503")</f>
        <v xml:space="preserve"> G/TBT/N/EGY/503</v>
      </c>
      <c r="E261" s="8" t="s">
        <v>633</v>
      </c>
      <c r="F261" s="8" t="s">
        <v>634</v>
      </c>
      <c r="H261" s="8" t="s">
        <v>24</v>
      </c>
      <c r="I261" s="8" t="s">
        <v>590</v>
      </c>
      <c r="J261" s="8" t="s">
        <v>202</v>
      </c>
      <c r="K261" s="8" t="s">
        <v>24</v>
      </c>
      <c r="L261" s="6"/>
      <c r="M261" s="7">
        <v>45727</v>
      </c>
      <c r="N261" s="6" t="s">
        <v>25</v>
      </c>
      <c r="O261" s="6"/>
      <c r="P261" s="6" t="str">
        <f>HYPERLINK("https://docs.wto.org/imrd/directdoc.asp?DDFDocuments/t/G/TBTN25/EGY503.DOCX", "https://docs.wto.org/imrd/directdoc.asp?DDFDocuments/t/G/TBTN25/EGY503.DOCX")</f>
        <v>https://docs.wto.org/imrd/directdoc.asp?DDFDocuments/t/G/TBTN25/EGY503.DOCX</v>
      </c>
      <c r="Q261" s="6" t="str">
        <f>HYPERLINK("https://docs.wto.org/imrd/directdoc.asp?DDFDocuments/u/G/TBTN25/EGY503.DOCX", "https://docs.wto.org/imrd/directdoc.asp?DDFDocuments/u/G/TBTN25/EGY503.DOCX")</f>
        <v>https://docs.wto.org/imrd/directdoc.asp?DDFDocuments/u/G/TBTN25/EGY503.DOCX</v>
      </c>
      <c r="R261" s="6" t="str">
        <f>HYPERLINK("https://docs.wto.org/imrd/directdoc.asp?DDFDocuments/v/G/TBTN25/EGY503.DOCX", "https://docs.wto.org/imrd/directdoc.asp?DDFDocuments/v/G/TBTN25/EGY503.DOCX")</f>
        <v>https://docs.wto.org/imrd/directdoc.asp?DDFDocuments/v/G/TBTN25/EGY503.DOCX</v>
      </c>
    </row>
    <row r="262" spans="1:18" ht="45" x14ac:dyDescent="0.25">
      <c r="A262" s="8" t="s">
        <v>595</v>
      </c>
      <c r="B262" s="6" t="s">
        <v>461</v>
      </c>
      <c r="C262" s="7">
        <v>45667</v>
      </c>
      <c r="D262" s="9" t="str">
        <f>HYPERLINK("https://eping.wto.org/en/Search?viewData= G/TBT/N/EGY/524"," G/TBT/N/EGY/524")</f>
        <v xml:space="preserve"> G/TBT/N/EGY/524</v>
      </c>
      <c r="E262" s="8" t="s">
        <v>635</v>
      </c>
      <c r="F262" s="8" t="s">
        <v>636</v>
      </c>
      <c r="H262" s="8" t="s">
        <v>24</v>
      </c>
      <c r="I262" s="8" t="s">
        <v>596</v>
      </c>
      <c r="J262" s="8" t="s">
        <v>202</v>
      </c>
      <c r="K262" s="8" t="s">
        <v>24</v>
      </c>
      <c r="L262" s="6"/>
      <c r="M262" s="7">
        <v>45727</v>
      </c>
      <c r="N262" s="6" t="s">
        <v>25</v>
      </c>
      <c r="O262" s="6"/>
      <c r="P262" s="6" t="str">
        <f>HYPERLINK("https://docs.wto.org/imrd/directdoc.asp?DDFDocuments/t/G/TBTN25/EGY524.DOCX", "https://docs.wto.org/imrd/directdoc.asp?DDFDocuments/t/G/TBTN25/EGY524.DOCX")</f>
        <v>https://docs.wto.org/imrd/directdoc.asp?DDFDocuments/t/G/TBTN25/EGY524.DOCX</v>
      </c>
      <c r="Q262" s="6" t="str">
        <f>HYPERLINK("https://docs.wto.org/imrd/directdoc.asp?DDFDocuments/u/G/TBTN25/EGY524.DOCX", "https://docs.wto.org/imrd/directdoc.asp?DDFDocuments/u/G/TBTN25/EGY524.DOCX")</f>
        <v>https://docs.wto.org/imrd/directdoc.asp?DDFDocuments/u/G/TBTN25/EGY524.DOCX</v>
      </c>
      <c r="R262" s="6" t="str">
        <f>HYPERLINK("https://docs.wto.org/imrd/directdoc.asp?DDFDocuments/v/G/TBTN25/EGY524.DOCX", "https://docs.wto.org/imrd/directdoc.asp?DDFDocuments/v/G/TBTN25/EGY524.DOCX")</f>
        <v>https://docs.wto.org/imrd/directdoc.asp?DDFDocuments/v/G/TBTN25/EGY524.DOCX</v>
      </c>
    </row>
    <row r="263" spans="1:18" ht="45" x14ac:dyDescent="0.25">
      <c r="A263" s="8" t="s">
        <v>589</v>
      </c>
      <c r="B263" s="6" t="s">
        <v>461</v>
      </c>
      <c r="C263" s="7">
        <v>45667</v>
      </c>
      <c r="D263" s="9" t="str">
        <f>HYPERLINK("https://eping.wto.org/en/Search?viewData= G/TBT/N/EGY/512"," G/TBT/N/EGY/512")</f>
        <v xml:space="preserve"> G/TBT/N/EGY/512</v>
      </c>
      <c r="E263" s="8" t="s">
        <v>637</v>
      </c>
      <c r="F263" s="8" t="s">
        <v>638</v>
      </c>
      <c r="H263" s="8" t="s">
        <v>24</v>
      </c>
      <c r="I263" s="8" t="s">
        <v>590</v>
      </c>
      <c r="J263" s="8" t="s">
        <v>202</v>
      </c>
      <c r="K263" s="8" t="s">
        <v>24</v>
      </c>
      <c r="L263" s="6"/>
      <c r="M263" s="7">
        <v>45727</v>
      </c>
      <c r="N263" s="6" t="s">
        <v>25</v>
      </c>
      <c r="O263" s="6"/>
      <c r="P263" s="6" t="str">
        <f>HYPERLINK("https://docs.wto.org/imrd/directdoc.asp?DDFDocuments/t/G/TBTN25/EGY512.DOCX", "https://docs.wto.org/imrd/directdoc.asp?DDFDocuments/t/G/TBTN25/EGY512.DOCX")</f>
        <v>https://docs.wto.org/imrd/directdoc.asp?DDFDocuments/t/G/TBTN25/EGY512.DOCX</v>
      </c>
      <c r="Q263" s="6" t="str">
        <f>HYPERLINK("https://docs.wto.org/imrd/directdoc.asp?DDFDocuments/u/G/TBTN25/EGY512.DOCX", "https://docs.wto.org/imrd/directdoc.asp?DDFDocuments/u/G/TBTN25/EGY512.DOCX")</f>
        <v>https://docs.wto.org/imrd/directdoc.asp?DDFDocuments/u/G/TBTN25/EGY512.DOCX</v>
      </c>
      <c r="R263" s="6" t="str">
        <f>HYPERLINK("https://docs.wto.org/imrd/directdoc.asp?DDFDocuments/v/G/TBTN25/EGY512.DOCX", "https://docs.wto.org/imrd/directdoc.asp?DDFDocuments/v/G/TBTN25/EGY512.DOCX")</f>
        <v>https://docs.wto.org/imrd/directdoc.asp?DDFDocuments/v/G/TBTN25/EGY512.DOCX</v>
      </c>
    </row>
    <row r="264" spans="1:18" ht="75" x14ac:dyDescent="0.25">
      <c r="A264" s="8" t="s">
        <v>599</v>
      </c>
      <c r="B264" s="6" t="s">
        <v>27</v>
      </c>
      <c r="C264" s="7">
        <v>45667</v>
      </c>
      <c r="D264" s="9" t="str">
        <f>HYPERLINK("https://eping.wto.org/en/Search?viewData= G/TBT/N/BDI/556, G/TBT/N/KEN/1748, G/TBT/N/RWA/1123, G/TBT/N/TZA/1264, G/TBT/N/UGA/2096"," G/TBT/N/BDI/556, G/TBT/N/KEN/1748, G/TBT/N/RWA/1123, G/TBT/N/TZA/1264, G/TBT/N/UGA/2096")</f>
        <v xml:space="preserve"> G/TBT/N/BDI/556, G/TBT/N/KEN/1748, G/TBT/N/RWA/1123, G/TBT/N/TZA/1264, G/TBT/N/UGA/2096</v>
      </c>
      <c r="E264" s="8" t="s">
        <v>597</v>
      </c>
      <c r="F264" s="8" t="s">
        <v>598</v>
      </c>
      <c r="H264" s="8" t="s">
        <v>600</v>
      </c>
      <c r="I264" s="8" t="s">
        <v>601</v>
      </c>
      <c r="J264" s="8" t="s">
        <v>602</v>
      </c>
      <c r="K264" s="8" t="s">
        <v>81</v>
      </c>
      <c r="L264" s="6"/>
      <c r="M264" s="7">
        <v>45727</v>
      </c>
      <c r="N264" s="6" t="s">
        <v>25</v>
      </c>
      <c r="O264" s="8" t="s">
        <v>603</v>
      </c>
      <c r="P264" s="6" t="str">
        <f>HYPERLINK("https://docs.wto.org/imrd/directdoc.asp?DDFDocuments/t/G/TBTN25/BDI556.DOCX", "https://docs.wto.org/imrd/directdoc.asp?DDFDocuments/t/G/TBTN25/BDI556.DOCX")</f>
        <v>https://docs.wto.org/imrd/directdoc.asp?DDFDocuments/t/G/TBTN25/BDI556.DOCX</v>
      </c>
      <c r="Q264" s="6" t="str">
        <f>HYPERLINK("https://docs.wto.org/imrd/directdoc.asp?DDFDocuments/u/G/TBTN25/BDI556.DOCX", "https://docs.wto.org/imrd/directdoc.asp?DDFDocuments/u/G/TBTN25/BDI556.DOCX")</f>
        <v>https://docs.wto.org/imrd/directdoc.asp?DDFDocuments/u/G/TBTN25/BDI556.DOCX</v>
      </c>
      <c r="R264" s="6" t="str">
        <f>HYPERLINK("https://docs.wto.org/imrd/directdoc.asp?DDFDocuments/v/G/TBTN25/BDI556.DOCX", "https://docs.wto.org/imrd/directdoc.asp?DDFDocuments/v/G/TBTN25/BDI556.DOCX")</f>
        <v>https://docs.wto.org/imrd/directdoc.asp?DDFDocuments/v/G/TBTN25/BDI556.DOCX</v>
      </c>
    </row>
    <row r="265" spans="1:18" ht="90" x14ac:dyDescent="0.25">
      <c r="A265" s="8" t="s">
        <v>589</v>
      </c>
      <c r="B265" s="6" t="s">
        <v>461</v>
      </c>
      <c r="C265" s="7">
        <v>45667</v>
      </c>
      <c r="D265" s="9" t="str">
        <f>HYPERLINK("https://eping.wto.org/en/Search?viewData= G/TBT/N/EGY/526"," G/TBT/N/EGY/526")</f>
        <v xml:space="preserve"> G/TBT/N/EGY/526</v>
      </c>
      <c r="E265" s="8" t="s">
        <v>639</v>
      </c>
      <c r="F265" s="8" t="s">
        <v>640</v>
      </c>
      <c r="H265" s="8" t="s">
        <v>24</v>
      </c>
      <c r="I265" s="8" t="s">
        <v>590</v>
      </c>
      <c r="J265" s="8" t="s">
        <v>202</v>
      </c>
      <c r="K265" s="8" t="s">
        <v>24</v>
      </c>
      <c r="L265" s="6"/>
      <c r="M265" s="7">
        <v>45727</v>
      </c>
      <c r="N265" s="6" t="s">
        <v>25</v>
      </c>
      <c r="O265" s="6"/>
      <c r="P265" s="6" t="str">
        <f>HYPERLINK("https://docs.wto.org/imrd/directdoc.asp?DDFDocuments/t/G/TBTN25/EGY526.DOCX", "https://docs.wto.org/imrd/directdoc.asp?DDFDocuments/t/G/TBTN25/EGY526.DOCX")</f>
        <v>https://docs.wto.org/imrd/directdoc.asp?DDFDocuments/t/G/TBTN25/EGY526.DOCX</v>
      </c>
      <c r="Q265" s="6" t="str">
        <f>HYPERLINK("https://docs.wto.org/imrd/directdoc.asp?DDFDocuments/u/G/TBTN25/EGY526.DOCX", "https://docs.wto.org/imrd/directdoc.asp?DDFDocuments/u/G/TBTN25/EGY526.DOCX")</f>
        <v>https://docs.wto.org/imrd/directdoc.asp?DDFDocuments/u/G/TBTN25/EGY526.DOCX</v>
      </c>
      <c r="R265" s="6" t="str">
        <f>HYPERLINK("https://docs.wto.org/imrd/directdoc.asp?DDFDocuments/v/G/TBTN25/EGY526.DOCX", "https://docs.wto.org/imrd/directdoc.asp?DDFDocuments/v/G/TBTN25/EGY526.DOCX")</f>
        <v>https://docs.wto.org/imrd/directdoc.asp?DDFDocuments/v/G/TBTN25/EGY526.DOCX</v>
      </c>
    </row>
    <row r="266" spans="1:18" ht="75" x14ac:dyDescent="0.25">
      <c r="A266" s="8" t="s">
        <v>589</v>
      </c>
      <c r="B266" s="6" t="s">
        <v>461</v>
      </c>
      <c r="C266" s="7">
        <v>45667</v>
      </c>
      <c r="D266" s="9" t="str">
        <f>HYPERLINK("https://eping.wto.org/en/Search?viewData= G/TBT/N/EGY/530"," G/TBT/N/EGY/530")</f>
        <v xml:space="preserve"> G/TBT/N/EGY/530</v>
      </c>
      <c r="E266" s="8" t="s">
        <v>641</v>
      </c>
      <c r="F266" s="8" t="s">
        <v>642</v>
      </c>
      <c r="H266" s="8" t="s">
        <v>24</v>
      </c>
      <c r="I266" s="8" t="s">
        <v>590</v>
      </c>
      <c r="J266" s="8" t="s">
        <v>202</v>
      </c>
      <c r="K266" s="8" t="s">
        <v>24</v>
      </c>
      <c r="L266" s="6"/>
      <c r="M266" s="7">
        <v>45727</v>
      </c>
      <c r="N266" s="6" t="s">
        <v>25</v>
      </c>
      <c r="O266" s="6"/>
      <c r="P266" s="6" t="str">
        <f>HYPERLINK("https://docs.wto.org/imrd/directdoc.asp?DDFDocuments/t/G/TBTN25/EGY530.DOCX", "https://docs.wto.org/imrd/directdoc.asp?DDFDocuments/t/G/TBTN25/EGY530.DOCX")</f>
        <v>https://docs.wto.org/imrd/directdoc.asp?DDFDocuments/t/G/TBTN25/EGY530.DOCX</v>
      </c>
      <c r="Q266" s="6" t="str">
        <f>HYPERLINK("https://docs.wto.org/imrd/directdoc.asp?DDFDocuments/u/G/TBTN25/EGY530.DOCX", "https://docs.wto.org/imrd/directdoc.asp?DDFDocuments/u/G/TBTN25/EGY530.DOCX")</f>
        <v>https://docs.wto.org/imrd/directdoc.asp?DDFDocuments/u/G/TBTN25/EGY530.DOCX</v>
      </c>
      <c r="R266" s="6" t="str">
        <f>HYPERLINK("https://docs.wto.org/imrd/directdoc.asp?DDFDocuments/v/G/TBTN25/EGY530.DOCX", "https://docs.wto.org/imrd/directdoc.asp?DDFDocuments/v/G/TBTN25/EGY530.DOCX")</f>
        <v>https://docs.wto.org/imrd/directdoc.asp?DDFDocuments/v/G/TBTN25/EGY530.DOCX</v>
      </c>
    </row>
    <row r="267" spans="1:18" ht="75" x14ac:dyDescent="0.25">
      <c r="A267" s="8" t="s">
        <v>595</v>
      </c>
      <c r="B267" s="6" t="s">
        <v>461</v>
      </c>
      <c r="C267" s="7">
        <v>45667</v>
      </c>
      <c r="D267" s="9" t="str">
        <f>HYPERLINK("https://eping.wto.org/en/Search?viewData= G/TBT/N/EGY/532"," G/TBT/N/EGY/532")</f>
        <v xml:space="preserve"> G/TBT/N/EGY/532</v>
      </c>
      <c r="E267" s="8" t="s">
        <v>643</v>
      </c>
      <c r="F267" s="8" t="s">
        <v>644</v>
      </c>
      <c r="H267" s="8" t="s">
        <v>24</v>
      </c>
      <c r="I267" s="8" t="s">
        <v>596</v>
      </c>
      <c r="J267" s="8" t="s">
        <v>202</v>
      </c>
      <c r="K267" s="8" t="s">
        <v>24</v>
      </c>
      <c r="L267" s="6"/>
      <c r="M267" s="7">
        <v>45727</v>
      </c>
      <c r="N267" s="6" t="s">
        <v>25</v>
      </c>
      <c r="O267" s="6"/>
      <c r="P267" s="6" t="str">
        <f>HYPERLINK("https://docs.wto.org/imrd/directdoc.asp?DDFDocuments/t/G/TBTN25/EGY532.DOCX", "https://docs.wto.org/imrd/directdoc.asp?DDFDocuments/t/G/TBTN25/EGY532.DOCX")</f>
        <v>https://docs.wto.org/imrd/directdoc.asp?DDFDocuments/t/G/TBTN25/EGY532.DOCX</v>
      </c>
      <c r="Q267" s="6" t="str">
        <f>HYPERLINK("https://docs.wto.org/imrd/directdoc.asp?DDFDocuments/u/G/TBTN25/EGY532.DOCX", "https://docs.wto.org/imrd/directdoc.asp?DDFDocuments/u/G/TBTN25/EGY532.DOCX")</f>
        <v>https://docs.wto.org/imrd/directdoc.asp?DDFDocuments/u/G/TBTN25/EGY532.DOCX</v>
      </c>
      <c r="R267" s="6" t="str">
        <f>HYPERLINK("https://docs.wto.org/imrd/directdoc.asp?DDFDocuments/v/G/TBTN25/EGY532.DOCX", "https://docs.wto.org/imrd/directdoc.asp?DDFDocuments/v/G/TBTN25/EGY532.DOCX")</f>
        <v>https://docs.wto.org/imrd/directdoc.asp?DDFDocuments/v/G/TBTN25/EGY532.DOCX</v>
      </c>
    </row>
    <row r="268" spans="1:18" ht="45" x14ac:dyDescent="0.25">
      <c r="A268" s="8" t="s">
        <v>589</v>
      </c>
      <c r="B268" s="6" t="s">
        <v>461</v>
      </c>
      <c r="C268" s="7">
        <v>45667</v>
      </c>
      <c r="D268" s="9" t="str">
        <f>HYPERLINK("https://eping.wto.org/en/Search?viewData= G/TBT/N/EGY/510"," G/TBT/N/EGY/510")</f>
        <v xml:space="preserve"> G/TBT/N/EGY/510</v>
      </c>
      <c r="E268" s="8" t="s">
        <v>645</v>
      </c>
      <c r="F268" s="8" t="s">
        <v>646</v>
      </c>
      <c r="H268" s="8" t="s">
        <v>24</v>
      </c>
      <c r="I268" s="8" t="s">
        <v>590</v>
      </c>
      <c r="J268" s="8" t="s">
        <v>202</v>
      </c>
      <c r="K268" s="8" t="s">
        <v>24</v>
      </c>
      <c r="L268" s="6"/>
      <c r="M268" s="7">
        <v>45727</v>
      </c>
      <c r="N268" s="6" t="s">
        <v>25</v>
      </c>
      <c r="O268" s="6"/>
      <c r="P268" s="6" t="str">
        <f>HYPERLINK("https://docs.wto.org/imrd/directdoc.asp?DDFDocuments/t/G/TBTN25/EGY510.DOCX", "https://docs.wto.org/imrd/directdoc.asp?DDFDocuments/t/G/TBTN25/EGY510.DOCX")</f>
        <v>https://docs.wto.org/imrd/directdoc.asp?DDFDocuments/t/G/TBTN25/EGY510.DOCX</v>
      </c>
      <c r="Q268" s="6" t="str">
        <f>HYPERLINK("https://docs.wto.org/imrd/directdoc.asp?DDFDocuments/u/G/TBTN25/EGY510.DOCX", "https://docs.wto.org/imrd/directdoc.asp?DDFDocuments/u/G/TBTN25/EGY510.DOCX")</f>
        <v>https://docs.wto.org/imrd/directdoc.asp?DDFDocuments/u/G/TBTN25/EGY510.DOCX</v>
      </c>
      <c r="R268" s="6" t="str">
        <f>HYPERLINK("https://docs.wto.org/imrd/directdoc.asp?DDFDocuments/v/G/TBTN25/EGY510.DOCX", "https://docs.wto.org/imrd/directdoc.asp?DDFDocuments/v/G/TBTN25/EGY510.DOCX")</f>
        <v>https://docs.wto.org/imrd/directdoc.asp?DDFDocuments/v/G/TBTN25/EGY510.DOCX</v>
      </c>
    </row>
    <row r="269" spans="1:18" ht="45" x14ac:dyDescent="0.25">
      <c r="A269" s="8" t="s">
        <v>595</v>
      </c>
      <c r="B269" s="6" t="s">
        <v>461</v>
      </c>
      <c r="C269" s="7">
        <v>45667</v>
      </c>
      <c r="D269" s="9" t="str">
        <f>HYPERLINK("https://eping.wto.org/en/Search?viewData= G/TBT/N/EGY/523"," G/TBT/N/EGY/523")</f>
        <v xml:space="preserve"> G/TBT/N/EGY/523</v>
      </c>
      <c r="E269" s="8" t="s">
        <v>647</v>
      </c>
      <c r="F269" s="8" t="s">
        <v>648</v>
      </c>
      <c r="H269" s="8" t="s">
        <v>24</v>
      </c>
      <c r="I269" s="8" t="s">
        <v>596</v>
      </c>
      <c r="J269" s="8" t="s">
        <v>202</v>
      </c>
      <c r="K269" s="8" t="s">
        <v>24</v>
      </c>
      <c r="L269" s="6"/>
      <c r="M269" s="7">
        <v>45727</v>
      </c>
      <c r="N269" s="6" t="s">
        <v>25</v>
      </c>
      <c r="O269" s="6"/>
      <c r="P269" s="6" t="str">
        <f>HYPERLINK("https://docs.wto.org/imrd/directdoc.asp?DDFDocuments/t/G/TBTN25/EGY523.DOCX", "https://docs.wto.org/imrd/directdoc.asp?DDFDocuments/t/G/TBTN25/EGY523.DOCX")</f>
        <v>https://docs.wto.org/imrd/directdoc.asp?DDFDocuments/t/G/TBTN25/EGY523.DOCX</v>
      </c>
      <c r="Q269" s="6" t="str">
        <f>HYPERLINK("https://docs.wto.org/imrd/directdoc.asp?DDFDocuments/u/G/TBTN25/EGY523.DOCX", "https://docs.wto.org/imrd/directdoc.asp?DDFDocuments/u/G/TBTN25/EGY523.DOCX")</f>
        <v>https://docs.wto.org/imrd/directdoc.asp?DDFDocuments/u/G/TBTN25/EGY523.DOCX</v>
      </c>
      <c r="R269" s="6" t="str">
        <f>HYPERLINK("https://docs.wto.org/imrd/directdoc.asp?DDFDocuments/v/G/TBTN25/EGY523.DOCX", "https://docs.wto.org/imrd/directdoc.asp?DDFDocuments/v/G/TBTN25/EGY523.DOCX")</f>
        <v>https://docs.wto.org/imrd/directdoc.asp?DDFDocuments/v/G/TBTN25/EGY523.DOCX</v>
      </c>
    </row>
    <row r="270" spans="1:18" ht="60" x14ac:dyDescent="0.25">
      <c r="A270" s="8" t="s">
        <v>595</v>
      </c>
      <c r="B270" s="6" t="s">
        <v>461</v>
      </c>
      <c r="C270" s="7">
        <v>45667</v>
      </c>
      <c r="D270" s="9" t="str">
        <f>HYPERLINK("https://eping.wto.org/en/Search?viewData= G/TBT/N/EGY/525"," G/TBT/N/EGY/525")</f>
        <v xml:space="preserve"> G/TBT/N/EGY/525</v>
      </c>
      <c r="E270" s="8" t="s">
        <v>649</v>
      </c>
      <c r="F270" s="8" t="s">
        <v>650</v>
      </c>
      <c r="H270" s="8" t="s">
        <v>24</v>
      </c>
      <c r="I270" s="8" t="s">
        <v>596</v>
      </c>
      <c r="J270" s="8" t="s">
        <v>202</v>
      </c>
      <c r="K270" s="8" t="s">
        <v>24</v>
      </c>
      <c r="L270" s="6"/>
      <c r="M270" s="7">
        <v>45727</v>
      </c>
      <c r="N270" s="6" t="s">
        <v>25</v>
      </c>
      <c r="O270" s="6"/>
      <c r="P270" s="6" t="str">
        <f>HYPERLINK("https://docs.wto.org/imrd/directdoc.asp?DDFDocuments/t/G/TBTN25/EGY525.DOCX", "https://docs.wto.org/imrd/directdoc.asp?DDFDocuments/t/G/TBTN25/EGY525.DOCX")</f>
        <v>https://docs.wto.org/imrd/directdoc.asp?DDFDocuments/t/G/TBTN25/EGY525.DOCX</v>
      </c>
      <c r="Q270" s="6" t="str">
        <f>HYPERLINK("https://docs.wto.org/imrd/directdoc.asp?DDFDocuments/u/G/TBTN25/EGY525.DOCX", "https://docs.wto.org/imrd/directdoc.asp?DDFDocuments/u/G/TBTN25/EGY525.DOCX")</f>
        <v>https://docs.wto.org/imrd/directdoc.asp?DDFDocuments/u/G/TBTN25/EGY525.DOCX</v>
      </c>
      <c r="R270" s="6" t="str">
        <f>HYPERLINK("https://docs.wto.org/imrd/directdoc.asp?DDFDocuments/v/G/TBTN25/EGY525.DOCX", "https://docs.wto.org/imrd/directdoc.asp?DDFDocuments/v/G/TBTN25/EGY525.DOCX")</f>
        <v>https://docs.wto.org/imrd/directdoc.asp?DDFDocuments/v/G/TBTN25/EGY525.DOCX</v>
      </c>
    </row>
    <row r="271" spans="1:18" ht="45" x14ac:dyDescent="0.25">
      <c r="A271" s="8" t="s">
        <v>589</v>
      </c>
      <c r="B271" s="6" t="s">
        <v>461</v>
      </c>
      <c r="C271" s="7">
        <v>45667</v>
      </c>
      <c r="D271" s="9" t="str">
        <f>HYPERLINK("https://eping.wto.org/en/Search?viewData= G/TBT/N/EGY/509"," G/TBT/N/EGY/509")</f>
        <v xml:space="preserve"> G/TBT/N/EGY/509</v>
      </c>
      <c r="E271" s="8" t="s">
        <v>651</v>
      </c>
      <c r="F271" s="8" t="s">
        <v>652</v>
      </c>
      <c r="H271" s="8" t="s">
        <v>24</v>
      </c>
      <c r="I271" s="8" t="s">
        <v>590</v>
      </c>
      <c r="J271" s="8" t="s">
        <v>202</v>
      </c>
      <c r="K271" s="8" t="s">
        <v>24</v>
      </c>
      <c r="L271" s="6"/>
      <c r="M271" s="7">
        <v>45727</v>
      </c>
      <c r="N271" s="6" t="s">
        <v>25</v>
      </c>
      <c r="O271" s="6"/>
      <c r="P271" s="6" t="str">
        <f>HYPERLINK("https://docs.wto.org/imrd/directdoc.asp?DDFDocuments/t/G/TBTN25/EGY509.DOCX", "https://docs.wto.org/imrd/directdoc.asp?DDFDocuments/t/G/TBTN25/EGY509.DOCX")</f>
        <v>https://docs.wto.org/imrd/directdoc.asp?DDFDocuments/t/G/TBTN25/EGY509.DOCX</v>
      </c>
      <c r="Q271" s="6" t="str">
        <f>HYPERLINK("https://docs.wto.org/imrd/directdoc.asp?DDFDocuments/u/G/TBTN25/EGY509.DOCX", "https://docs.wto.org/imrd/directdoc.asp?DDFDocuments/u/G/TBTN25/EGY509.DOCX")</f>
        <v>https://docs.wto.org/imrd/directdoc.asp?DDFDocuments/u/G/TBTN25/EGY509.DOCX</v>
      </c>
      <c r="R271" s="6" t="str">
        <f>HYPERLINK("https://docs.wto.org/imrd/directdoc.asp?DDFDocuments/v/G/TBTN25/EGY509.DOCX", "https://docs.wto.org/imrd/directdoc.asp?DDFDocuments/v/G/TBTN25/EGY509.DOCX")</f>
        <v>https://docs.wto.org/imrd/directdoc.asp?DDFDocuments/v/G/TBTN25/EGY509.DOCX</v>
      </c>
    </row>
    <row r="272" spans="1:18" ht="75" x14ac:dyDescent="0.25">
      <c r="A272" s="8" t="s">
        <v>599</v>
      </c>
      <c r="B272" s="6" t="s">
        <v>46</v>
      </c>
      <c r="C272" s="7">
        <v>45667</v>
      </c>
      <c r="D272" s="9" t="str">
        <f>HYPERLINK("https://eping.wto.org/en/Search?viewData= G/TBT/N/BDI/556, G/TBT/N/KEN/1748, G/TBT/N/RWA/1123, G/TBT/N/TZA/1264, G/TBT/N/UGA/2096"," G/TBT/N/BDI/556, G/TBT/N/KEN/1748, G/TBT/N/RWA/1123, G/TBT/N/TZA/1264, G/TBT/N/UGA/2096")</f>
        <v xml:space="preserve"> G/TBT/N/BDI/556, G/TBT/N/KEN/1748, G/TBT/N/RWA/1123, G/TBT/N/TZA/1264, G/TBT/N/UGA/2096</v>
      </c>
      <c r="E272" s="8" t="s">
        <v>597</v>
      </c>
      <c r="F272" s="8" t="s">
        <v>598</v>
      </c>
      <c r="H272" s="8" t="s">
        <v>600</v>
      </c>
      <c r="I272" s="8" t="s">
        <v>601</v>
      </c>
      <c r="J272" s="8" t="s">
        <v>602</v>
      </c>
      <c r="K272" s="8" t="s">
        <v>81</v>
      </c>
      <c r="L272" s="6"/>
      <c r="M272" s="7">
        <v>45727</v>
      </c>
      <c r="N272" s="6" t="s">
        <v>25</v>
      </c>
      <c r="O272" s="8" t="s">
        <v>603</v>
      </c>
      <c r="P272" s="6" t="str">
        <f>HYPERLINK("https://docs.wto.org/imrd/directdoc.asp?DDFDocuments/t/G/TBTN25/BDI556.DOCX", "https://docs.wto.org/imrd/directdoc.asp?DDFDocuments/t/G/TBTN25/BDI556.DOCX")</f>
        <v>https://docs.wto.org/imrd/directdoc.asp?DDFDocuments/t/G/TBTN25/BDI556.DOCX</v>
      </c>
      <c r="Q272" s="6" t="str">
        <f>HYPERLINK("https://docs.wto.org/imrd/directdoc.asp?DDFDocuments/u/G/TBTN25/BDI556.DOCX", "https://docs.wto.org/imrd/directdoc.asp?DDFDocuments/u/G/TBTN25/BDI556.DOCX")</f>
        <v>https://docs.wto.org/imrd/directdoc.asp?DDFDocuments/u/G/TBTN25/BDI556.DOCX</v>
      </c>
      <c r="R272" s="6" t="str">
        <f>HYPERLINK("https://docs.wto.org/imrd/directdoc.asp?DDFDocuments/v/G/TBTN25/BDI556.DOCX", "https://docs.wto.org/imrd/directdoc.asp?DDFDocuments/v/G/TBTN25/BDI556.DOCX")</f>
        <v>https://docs.wto.org/imrd/directdoc.asp?DDFDocuments/v/G/TBTN25/BDI556.DOCX</v>
      </c>
    </row>
    <row r="273" spans="1:18" ht="45" x14ac:dyDescent="0.25">
      <c r="A273" s="8" t="s">
        <v>599</v>
      </c>
      <c r="B273" s="6" t="s">
        <v>27</v>
      </c>
      <c r="C273" s="7">
        <v>45667</v>
      </c>
      <c r="D273" s="9" t="str">
        <f>HYPERLINK("https://eping.wto.org/en/Search?viewData= G/TBT/N/BDI/557, G/TBT/N/KEN/1749, G/TBT/N/RWA/1124, G/TBT/N/TZA/1265, G/TBT/N/UGA/2097"," G/TBT/N/BDI/557, G/TBT/N/KEN/1749, G/TBT/N/RWA/1124, G/TBT/N/TZA/1265, G/TBT/N/UGA/2097")</f>
        <v xml:space="preserve"> G/TBT/N/BDI/557, G/TBT/N/KEN/1749, G/TBT/N/RWA/1124, G/TBT/N/TZA/1265, G/TBT/N/UGA/2097</v>
      </c>
      <c r="E273" s="8" t="s">
        <v>620</v>
      </c>
      <c r="F273" s="8" t="s">
        <v>621</v>
      </c>
      <c r="H273" s="8" t="s">
        <v>606</v>
      </c>
      <c r="I273" s="8" t="s">
        <v>601</v>
      </c>
      <c r="J273" s="8" t="s">
        <v>602</v>
      </c>
      <c r="K273" s="8" t="s">
        <v>81</v>
      </c>
      <c r="L273" s="6"/>
      <c r="M273" s="7">
        <v>45727</v>
      </c>
      <c r="N273" s="6" t="s">
        <v>25</v>
      </c>
      <c r="O273" s="8" t="s">
        <v>622</v>
      </c>
      <c r="P273" s="6" t="str">
        <f>HYPERLINK("https://docs.wto.org/imrd/directdoc.asp?DDFDocuments/t/G/TBTN25/BDI557.DOCX", "https://docs.wto.org/imrd/directdoc.asp?DDFDocuments/t/G/TBTN25/BDI557.DOCX")</f>
        <v>https://docs.wto.org/imrd/directdoc.asp?DDFDocuments/t/G/TBTN25/BDI557.DOCX</v>
      </c>
      <c r="Q273" s="6" t="str">
        <f>HYPERLINK("https://docs.wto.org/imrd/directdoc.asp?DDFDocuments/u/G/TBTN25/BDI557.DOCX", "https://docs.wto.org/imrd/directdoc.asp?DDFDocuments/u/G/TBTN25/BDI557.DOCX")</f>
        <v>https://docs.wto.org/imrd/directdoc.asp?DDFDocuments/u/G/TBTN25/BDI557.DOCX</v>
      </c>
      <c r="R273" s="6" t="str">
        <f>HYPERLINK("https://docs.wto.org/imrd/directdoc.asp?DDFDocuments/v/G/TBTN25/BDI557.DOCX", "https://docs.wto.org/imrd/directdoc.asp?DDFDocuments/v/G/TBTN25/BDI557.DOCX")</f>
        <v>https://docs.wto.org/imrd/directdoc.asp?DDFDocuments/v/G/TBTN25/BDI557.DOCX</v>
      </c>
    </row>
    <row r="274" spans="1:18" ht="90" x14ac:dyDescent="0.25">
      <c r="A274" s="8" t="s">
        <v>589</v>
      </c>
      <c r="B274" s="6" t="s">
        <v>461</v>
      </c>
      <c r="C274" s="7">
        <v>45667</v>
      </c>
      <c r="D274" s="9" t="str">
        <f>HYPERLINK("https://eping.wto.org/en/Search?viewData= G/TBT/N/EGY/534"," G/TBT/N/EGY/534")</f>
        <v xml:space="preserve"> G/TBT/N/EGY/534</v>
      </c>
      <c r="E274" s="8" t="s">
        <v>653</v>
      </c>
      <c r="F274" s="8" t="s">
        <v>654</v>
      </c>
      <c r="H274" s="8" t="s">
        <v>24</v>
      </c>
      <c r="I274" s="8" t="s">
        <v>590</v>
      </c>
      <c r="J274" s="8" t="s">
        <v>202</v>
      </c>
      <c r="K274" s="8" t="s">
        <v>24</v>
      </c>
      <c r="L274" s="6"/>
      <c r="M274" s="7">
        <v>45727</v>
      </c>
      <c r="N274" s="6" t="s">
        <v>25</v>
      </c>
      <c r="O274" s="6"/>
      <c r="P274" s="6" t="str">
        <f>HYPERLINK("https://docs.wto.org/imrd/directdoc.asp?DDFDocuments/t/G/TBTN25/EGY534.DOCX", "https://docs.wto.org/imrd/directdoc.asp?DDFDocuments/t/G/TBTN25/EGY534.DOCX")</f>
        <v>https://docs.wto.org/imrd/directdoc.asp?DDFDocuments/t/G/TBTN25/EGY534.DOCX</v>
      </c>
      <c r="Q274" s="6" t="str">
        <f>HYPERLINK("https://docs.wto.org/imrd/directdoc.asp?DDFDocuments/u/G/TBTN25/EGY534.DOCX", "https://docs.wto.org/imrd/directdoc.asp?DDFDocuments/u/G/TBTN25/EGY534.DOCX")</f>
        <v>https://docs.wto.org/imrd/directdoc.asp?DDFDocuments/u/G/TBTN25/EGY534.DOCX</v>
      </c>
      <c r="R274" s="6" t="str">
        <f>HYPERLINK("https://docs.wto.org/imrd/directdoc.asp?DDFDocuments/v/G/TBTN25/EGY534.DOCX", "https://docs.wto.org/imrd/directdoc.asp?DDFDocuments/v/G/TBTN25/EGY534.DOCX")</f>
        <v>https://docs.wto.org/imrd/directdoc.asp?DDFDocuments/v/G/TBTN25/EGY534.DOCX</v>
      </c>
    </row>
    <row r="275" spans="1:18" ht="75" x14ac:dyDescent="0.25">
      <c r="A275" s="8" t="s">
        <v>657</v>
      </c>
      <c r="B275" s="6" t="s">
        <v>608</v>
      </c>
      <c r="C275" s="7">
        <v>45667</v>
      </c>
      <c r="D275" s="9" t="str">
        <f>HYPERLINK("https://eping.wto.org/en/Search?viewData= G/TBT/N/CHN/1962"," G/TBT/N/CHN/1962")</f>
        <v xml:space="preserve"> G/TBT/N/CHN/1962</v>
      </c>
      <c r="E275" s="8" t="s">
        <v>655</v>
      </c>
      <c r="F275" s="8" t="s">
        <v>656</v>
      </c>
      <c r="H275" s="8" t="s">
        <v>658</v>
      </c>
      <c r="I275" s="8" t="s">
        <v>659</v>
      </c>
      <c r="J275" s="8" t="s">
        <v>187</v>
      </c>
      <c r="K275" s="8" t="s">
        <v>24</v>
      </c>
      <c r="L275" s="6"/>
      <c r="M275" s="7">
        <v>45727</v>
      </c>
      <c r="N275" s="6" t="s">
        <v>25</v>
      </c>
      <c r="O275" s="8" t="s">
        <v>660</v>
      </c>
      <c r="P275" s="6" t="str">
        <f>HYPERLINK("https://docs.wto.org/imrd/directdoc.asp?DDFDocuments/t/G/TBTN25/CHN1962.DOCX", "https://docs.wto.org/imrd/directdoc.asp?DDFDocuments/t/G/TBTN25/CHN1962.DOCX")</f>
        <v>https://docs.wto.org/imrd/directdoc.asp?DDFDocuments/t/G/TBTN25/CHN1962.DOCX</v>
      </c>
      <c r="Q275" s="6" t="str">
        <f>HYPERLINK("https://docs.wto.org/imrd/directdoc.asp?DDFDocuments/u/G/TBTN25/CHN1962.DOCX", "https://docs.wto.org/imrd/directdoc.asp?DDFDocuments/u/G/TBTN25/CHN1962.DOCX")</f>
        <v>https://docs.wto.org/imrd/directdoc.asp?DDFDocuments/u/G/TBTN25/CHN1962.DOCX</v>
      </c>
      <c r="R275" s="6" t="str">
        <f>HYPERLINK("https://docs.wto.org/imrd/directdoc.asp?DDFDocuments/v/G/TBTN25/CHN1962.DOCX", "https://docs.wto.org/imrd/directdoc.asp?DDFDocuments/v/G/TBTN25/CHN1962.DOCX")</f>
        <v>https://docs.wto.org/imrd/directdoc.asp?DDFDocuments/v/G/TBTN25/CHN1962.DOCX</v>
      </c>
    </row>
    <row r="276" spans="1:18" ht="45" x14ac:dyDescent="0.25">
      <c r="A276" s="8" t="s">
        <v>599</v>
      </c>
      <c r="B276" s="6" t="s">
        <v>40</v>
      </c>
      <c r="C276" s="7">
        <v>45667</v>
      </c>
      <c r="D276" s="9" t="str">
        <f>HYPERLINK("https://eping.wto.org/en/Search?viewData= G/TBT/N/BDI/557, G/TBT/N/KEN/1749, G/TBT/N/RWA/1124, G/TBT/N/TZA/1265, G/TBT/N/UGA/2097"," G/TBT/N/BDI/557, G/TBT/N/KEN/1749, G/TBT/N/RWA/1124, G/TBT/N/TZA/1265, G/TBT/N/UGA/2097")</f>
        <v xml:space="preserve"> G/TBT/N/BDI/557, G/TBT/N/KEN/1749, G/TBT/N/RWA/1124, G/TBT/N/TZA/1265, G/TBT/N/UGA/2097</v>
      </c>
      <c r="E276" s="8" t="s">
        <v>620</v>
      </c>
      <c r="F276" s="8" t="s">
        <v>621</v>
      </c>
      <c r="H276" s="8" t="s">
        <v>606</v>
      </c>
      <c r="I276" s="8" t="s">
        <v>601</v>
      </c>
      <c r="J276" s="8" t="s">
        <v>602</v>
      </c>
      <c r="K276" s="8" t="s">
        <v>81</v>
      </c>
      <c r="L276" s="6"/>
      <c r="M276" s="7">
        <v>45727</v>
      </c>
      <c r="N276" s="6" t="s">
        <v>25</v>
      </c>
      <c r="O276" s="8" t="s">
        <v>622</v>
      </c>
      <c r="P276" s="6" t="str">
        <f>HYPERLINK("https://docs.wto.org/imrd/directdoc.asp?DDFDocuments/t/G/TBTN25/BDI557.DOCX", "https://docs.wto.org/imrd/directdoc.asp?DDFDocuments/t/G/TBTN25/BDI557.DOCX")</f>
        <v>https://docs.wto.org/imrd/directdoc.asp?DDFDocuments/t/G/TBTN25/BDI557.DOCX</v>
      </c>
      <c r="Q276" s="6" t="str">
        <f>HYPERLINK("https://docs.wto.org/imrd/directdoc.asp?DDFDocuments/u/G/TBTN25/BDI557.DOCX", "https://docs.wto.org/imrd/directdoc.asp?DDFDocuments/u/G/TBTN25/BDI557.DOCX")</f>
        <v>https://docs.wto.org/imrd/directdoc.asp?DDFDocuments/u/G/TBTN25/BDI557.DOCX</v>
      </c>
      <c r="R276" s="6" t="str">
        <f>HYPERLINK("https://docs.wto.org/imrd/directdoc.asp?DDFDocuments/v/G/TBTN25/BDI557.DOCX", "https://docs.wto.org/imrd/directdoc.asp?DDFDocuments/v/G/TBTN25/BDI557.DOCX")</f>
        <v>https://docs.wto.org/imrd/directdoc.asp?DDFDocuments/v/G/TBTN25/BDI557.DOCX</v>
      </c>
    </row>
    <row r="277" spans="1:18" ht="105" x14ac:dyDescent="0.25">
      <c r="A277" s="8" t="s">
        <v>663</v>
      </c>
      <c r="B277" s="6" t="s">
        <v>608</v>
      </c>
      <c r="C277" s="7">
        <v>45667</v>
      </c>
      <c r="D277" s="9" t="str">
        <f>HYPERLINK("https://eping.wto.org/en/Search?viewData= G/TBT/N/CHN/1963"," G/TBT/N/CHN/1963")</f>
        <v xml:space="preserve"> G/TBT/N/CHN/1963</v>
      </c>
      <c r="E277" s="8" t="s">
        <v>661</v>
      </c>
      <c r="F277" s="8" t="s">
        <v>662</v>
      </c>
      <c r="H277" s="8" t="s">
        <v>664</v>
      </c>
      <c r="I277" s="8" t="s">
        <v>665</v>
      </c>
      <c r="J277" s="8" t="s">
        <v>494</v>
      </c>
      <c r="K277" s="8" t="s">
        <v>24</v>
      </c>
      <c r="L277" s="6"/>
      <c r="M277" s="7">
        <v>45727</v>
      </c>
      <c r="N277" s="6" t="s">
        <v>25</v>
      </c>
      <c r="O277" s="8" t="s">
        <v>666</v>
      </c>
      <c r="P277" s="6" t="str">
        <f>HYPERLINK("https://docs.wto.org/imrd/directdoc.asp?DDFDocuments/t/G/TBTN25/CHN1963.DOCX", "https://docs.wto.org/imrd/directdoc.asp?DDFDocuments/t/G/TBTN25/CHN1963.DOCX")</f>
        <v>https://docs.wto.org/imrd/directdoc.asp?DDFDocuments/t/G/TBTN25/CHN1963.DOCX</v>
      </c>
      <c r="Q277" s="6" t="str">
        <f>HYPERLINK("https://docs.wto.org/imrd/directdoc.asp?DDFDocuments/u/G/TBTN25/CHN1963.DOCX", "https://docs.wto.org/imrd/directdoc.asp?DDFDocuments/u/G/TBTN25/CHN1963.DOCX")</f>
        <v>https://docs.wto.org/imrd/directdoc.asp?DDFDocuments/u/G/TBTN25/CHN1963.DOCX</v>
      </c>
      <c r="R277" s="6" t="str">
        <f>HYPERLINK("https://docs.wto.org/imrd/directdoc.asp?DDFDocuments/v/G/TBTN25/CHN1963.DOCX", "https://docs.wto.org/imrd/directdoc.asp?DDFDocuments/v/G/TBTN25/CHN1963.DOCX")</f>
        <v>https://docs.wto.org/imrd/directdoc.asp?DDFDocuments/v/G/TBTN25/CHN1963.DOCX</v>
      </c>
    </row>
    <row r="278" spans="1:18" ht="45" x14ac:dyDescent="0.25">
      <c r="A278" s="8" t="s">
        <v>589</v>
      </c>
      <c r="B278" s="6" t="s">
        <v>461</v>
      </c>
      <c r="C278" s="7">
        <v>45667</v>
      </c>
      <c r="D278" s="9" t="str">
        <f>HYPERLINK("https://eping.wto.org/en/Search?viewData= G/TBT/N/EGY/506"," G/TBT/N/EGY/506")</f>
        <v xml:space="preserve"> G/TBT/N/EGY/506</v>
      </c>
      <c r="E278" s="8" t="s">
        <v>667</v>
      </c>
      <c r="F278" s="8" t="s">
        <v>668</v>
      </c>
      <c r="H278" s="8" t="s">
        <v>24</v>
      </c>
      <c r="I278" s="8" t="s">
        <v>590</v>
      </c>
      <c r="J278" s="8" t="s">
        <v>202</v>
      </c>
      <c r="K278" s="8" t="s">
        <v>24</v>
      </c>
      <c r="L278" s="6"/>
      <c r="M278" s="7">
        <v>45727</v>
      </c>
      <c r="N278" s="6" t="s">
        <v>25</v>
      </c>
      <c r="O278" s="6"/>
      <c r="P278" s="6" t="str">
        <f>HYPERLINK("https://docs.wto.org/imrd/directdoc.asp?DDFDocuments/t/G/TBTN25/EGY506.DOCX", "https://docs.wto.org/imrd/directdoc.asp?DDFDocuments/t/G/TBTN25/EGY506.DOCX")</f>
        <v>https://docs.wto.org/imrd/directdoc.asp?DDFDocuments/t/G/TBTN25/EGY506.DOCX</v>
      </c>
      <c r="Q278" s="6" t="str">
        <f>HYPERLINK("https://docs.wto.org/imrd/directdoc.asp?DDFDocuments/u/G/TBTN25/EGY506.DOCX", "https://docs.wto.org/imrd/directdoc.asp?DDFDocuments/u/G/TBTN25/EGY506.DOCX")</f>
        <v>https://docs.wto.org/imrd/directdoc.asp?DDFDocuments/u/G/TBTN25/EGY506.DOCX</v>
      </c>
      <c r="R278" s="6" t="str">
        <f>HYPERLINK("https://docs.wto.org/imrd/directdoc.asp?DDFDocuments/v/G/TBTN25/EGY506.DOCX", "https://docs.wto.org/imrd/directdoc.asp?DDFDocuments/v/G/TBTN25/EGY506.DOCX")</f>
        <v>https://docs.wto.org/imrd/directdoc.asp?DDFDocuments/v/G/TBTN25/EGY506.DOCX</v>
      </c>
    </row>
    <row r="279" spans="1:18" ht="150" x14ac:dyDescent="0.25">
      <c r="A279" s="8" t="s">
        <v>595</v>
      </c>
      <c r="B279" s="6" t="s">
        <v>461</v>
      </c>
      <c r="C279" s="7">
        <v>45667</v>
      </c>
      <c r="D279" s="9" t="str">
        <f>HYPERLINK("https://eping.wto.org/en/Search?viewData= G/TBT/N/EGY/531"," G/TBT/N/EGY/531")</f>
        <v xml:space="preserve"> G/TBT/N/EGY/531</v>
      </c>
      <c r="E279" s="8" t="s">
        <v>669</v>
      </c>
      <c r="F279" s="8" t="s">
        <v>670</v>
      </c>
      <c r="H279" s="8" t="s">
        <v>24</v>
      </c>
      <c r="I279" s="8" t="s">
        <v>596</v>
      </c>
      <c r="J279" s="8" t="s">
        <v>202</v>
      </c>
      <c r="K279" s="8" t="s">
        <v>24</v>
      </c>
      <c r="L279" s="6"/>
      <c r="M279" s="7">
        <v>45727</v>
      </c>
      <c r="N279" s="6" t="s">
        <v>25</v>
      </c>
      <c r="O279" s="6"/>
      <c r="P279" s="6" t="str">
        <f>HYPERLINK("https://docs.wto.org/imrd/directdoc.asp?DDFDocuments/t/G/TBTN25/EGY531.DOCX", "https://docs.wto.org/imrd/directdoc.asp?DDFDocuments/t/G/TBTN25/EGY531.DOCX")</f>
        <v>https://docs.wto.org/imrd/directdoc.asp?DDFDocuments/t/G/TBTN25/EGY531.DOCX</v>
      </c>
      <c r="Q279" s="6" t="str">
        <f>HYPERLINK("https://docs.wto.org/imrd/directdoc.asp?DDFDocuments/u/G/TBTN25/EGY531.DOCX", "https://docs.wto.org/imrd/directdoc.asp?DDFDocuments/u/G/TBTN25/EGY531.DOCX")</f>
        <v>https://docs.wto.org/imrd/directdoc.asp?DDFDocuments/u/G/TBTN25/EGY531.DOCX</v>
      </c>
      <c r="R279" s="6" t="str">
        <f>HYPERLINK("https://docs.wto.org/imrd/directdoc.asp?DDFDocuments/v/G/TBTN25/EGY531.DOCX", "https://docs.wto.org/imrd/directdoc.asp?DDFDocuments/v/G/TBTN25/EGY531.DOCX")</f>
        <v>https://docs.wto.org/imrd/directdoc.asp?DDFDocuments/v/G/TBTN25/EGY531.DOCX</v>
      </c>
    </row>
    <row r="280" spans="1:18" ht="75" x14ac:dyDescent="0.25">
      <c r="A280" s="8" t="s">
        <v>589</v>
      </c>
      <c r="B280" s="6" t="s">
        <v>461</v>
      </c>
      <c r="C280" s="7">
        <v>45667</v>
      </c>
      <c r="D280" s="9" t="str">
        <f>HYPERLINK("https://eping.wto.org/en/Search?viewData= G/TBT/N/EGY/529"," G/TBT/N/EGY/529")</f>
        <v xml:space="preserve"> G/TBT/N/EGY/529</v>
      </c>
      <c r="E280" s="8" t="s">
        <v>671</v>
      </c>
      <c r="F280" s="8" t="s">
        <v>672</v>
      </c>
      <c r="H280" s="8" t="s">
        <v>24</v>
      </c>
      <c r="I280" s="8" t="s">
        <v>590</v>
      </c>
      <c r="J280" s="8" t="s">
        <v>202</v>
      </c>
      <c r="K280" s="8" t="s">
        <v>24</v>
      </c>
      <c r="L280" s="6"/>
      <c r="M280" s="7">
        <v>45727</v>
      </c>
      <c r="N280" s="6" t="s">
        <v>25</v>
      </c>
      <c r="O280" s="6"/>
      <c r="P280" s="6" t="str">
        <f>HYPERLINK("https://docs.wto.org/imrd/directdoc.asp?DDFDocuments/t/G/TBTN25/EGY529.DOCX", "https://docs.wto.org/imrd/directdoc.asp?DDFDocuments/t/G/TBTN25/EGY529.DOCX")</f>
        <v>https://docs.wto.org/imrd/directdoc.asp?DDFDocuments/t/G/TBTN25/EGY529.DOCX</v>
      </c>
      <c r="Q280" s="6" t="str">
        <f>HYPERLINK("https://docs.wto.org/imrd/directdoc.asp?DDFDocuments/u/G/TBTN25/EGY529.DOCX", "https://docs.wto.org/imrd/directdoc.asp?DDFDocuments/u/G/TBTN25/EGY529.DOCX")</f>
        <v>https://docs.wto.org/imrd/directdoc.asp?DDFDocuments/u/G/TBTN25/EGY529.DOCX</v>
      </c>
      <c r="R280" s="6" t="str">
        <f>HYPERLINK("https://docs.wto.org/imrd/directdoc.asp?DDFDocuments/v/G/TBTN25/EGY529.DOCX", "https://docs.wto.org/imrd/directdoc.asp?DDFDocuments/v/G/TBTN25/EGY529.DOCX")</f>
        <v>https://docs.wto.org/imrd/directdoc.asp?DDFDocuments/v/G/TBTN25/EGY529.DOCX</v>
      </c>
    </row>
    <row r="281" spans="1:18" ht="45" x14ac:dyDescent="0.25">
      <c r="A281" s="8" t="s">
        <v>599</v>
      </c>
      <c r="B281" s="6" t="s">
        <v>45</v>
      </c>
      <c r="C281" s="7">
        <v>45667</v>
      </c>
      <c r="D281" s="9" t="str">
        <f>HYPERLINK("https://eping.wto.org/en/Search?viewData= G/TBT/N/BDI/557, G/TBT/N/KEN/1749, G/TBT/N/RWA/1124, G/TBT/N/TZA/1265, G/TBT/N/UGA/2097"," G/TBT/N/BDI/557, G/TBT/N/KEN/1749, G/TBT/N/RWA/1124, G/TBT/N/TZA/1265, G/TBT/N/UGA/2097")</f>
        <v xml:space="preserve"> G/TBT/N/BDI/557, G/TBT/N/KEN/1749, G/TBT/N/RWA/1124, G/TBT/N/TZA/1265, G/TBT/N/UGA/2097</v>
      </c>
      <c r="E281" s="8" t="s">
        <v>620</v>
      </c>
      <c r="F281" s="8" t="s">
        <v>621</v>
      </c>
      <c r="H281" s="8" t="s">
        <v>606</v>
      </c>
      <c r="I281" s="8" t="s">
        <v>601</v>
      </c>
      <c r="J281" s="8" t="s">
        <v>602</v>
      </c>
      <c r="K281" s="8" t="s">
        <v>81</v>
      </c>
      <c r="L281" s="6"/>
      <c r="M281" s="7">
        <v>45727</v>
      </c>
      <c r="N281" s="6" t="s">
        <v>25</v>
      </c>
      <c r="O281" s="8" t="s">
        <v>622</v>
      </c>
      <c r="P281" s="6" t="str">
        <f>HYPERLINK("https://docs.wto.org/imrd/directdoc.asp?DDFDocuments/t/G/TBTN25/BDI557.DOCX", "https://docs.wto.org/imrd/directdoc.asp?DDFDocuments/t/G/TBTN25/BDI557.DOCX")</f>
        <v>https://docs.wto.org/imrd/directdoc.asp?DDFDocuments/t/G/TBTN25/BDI557.DOCX</v>
      </c>
      <c r="Q281" s="6" t="str">
        <f>HYPERLINK("https://docs.wto.org/imrd/directdoc.asp?DDFDocuments/u/G/TBTN25/BDI557.DOCX", "https://docs.wto.org/imrd/directdoc.asp?DDFDocuments/u/G/TBTN25/BDI557.DOCX")</f>
        <v>https://docs.wto.org/imrd/directdoc.asp?DDFDocuments/u/G/TBTN25/BDI557.DOCX</v>
      </c>
      <c r="R281" s="6" t="str">
        <f>HYPERLINK("https://docs.wto.org/imrd/directdoc.asp?DDFDocuments/v/G/TBTN25/BDI557.DOCX", "https://docs.wto.org/imrd/directdoc.asp?DDFDocuments/v/G/TBTN25/BDI557.DOCX")</f>
        <v>https://docs.wto.org/imrd/directdoc.asp?DDFDocuments/v/G/TBTN25/BDI557.DOCX</v>
      </c>
    </row>
    <row r="282" spans="1:18" ht="75" x14ac:dyDescent="0.25">
      <c r="A282" s="8" t="s">
        <v>599</v>
      </c>
      <c r="B282" s="6" t="s">
        <v>40</v>
      </c>
      <c r="C282" s="7">
        <v>45667</v>
      </c>
      <c r="D282" s="9" t="str">
        <f>HYPERLINK("https://eping.wto.org/en/Search?viewData= G/TBT/N/BDI/555, G/TBT/N/KEN/1747, G/TBT/N/RWA/1122, G/TBT/N/TZA/1263, G/TBT/N/UGA/2095"," G/TBT/N/BDI/555, G/TBT/N/KEN/1747, G/TBT/N/RWA/1122, G/TBT/N/TZA/1263, G/TBT/N/UGA/2095")</f>
        <v xml:space="preserve"> G/TBT/N/BDI/555, G/TBT/N/KEN/1747, G/TBT/N/RWA/1122, G/TBT/N/TZA/1263, G/TBT/N/UGA/2095</v>
      </c>
      <c r="E282" s="8" t="s">
        <v>604</v>
      </c>
      <c r="F282" s="8" t="s">
        <v>605</v>
      </c>
      <c r="H282" s="8" t="s">
        <v>606</v>
      </c>
      <c r="I282" s="8" t="s">
        <v>601</v>
      </c>
      <c r="J282" s="8" t="s">
        <v>602</v>
      </c>
      <c r="K282" s="8" t="s">
        <v>81</v>
      </c>
      <c r="L282" s="6"/>
      <c r="M282" s="7">
        <v>45727</v>
      </c>
      <c r="N282" s="6" t="s">
        <v>25</v>
      </c>
      <c r="O282" s="8" t="s">
        <v>607</v>
      </c>
      <c r="P282" s="6" t="str">
        <f>HYPERLINK("https://docs.wto.org/imrd/directdoc.asp?DDFDocuments/t/G/TBTN25/NBDI555 .DOCX", "https://docs.wto.org/imrd/directdoc.asp?DDFDocuments/t/G/TBTN25/NBDI555 .DOCX")</f>
        <v>https://docs.wto.org/imrd/directdoc.asp?DDFDocuments/t/G/TBTN25/NBDI555 .DOCX</v>
      </c>
      <c r="Q282" s="6"/>
      <c r="R282" s="6"/>
    </row>
    <row r="283" spans="1:18" ht="90" x14ac:dyDescent="0.25">
      <c r="A283" s="8" t="s">
        <v>589</v>
      </c>
      <c r="B283" s="6" t="s">
        <v>461</v>
      </c>
      <c r="C283" s="7">
        <v>45667</v>
      </c>
      <c r="D283" s="9" t="str">
        <f>HYPERLINK("https://eping.wto.org/en/Search?viewData= G/TBT/N/EGY/518"," G/TBT/N/EGY/518")</f>
        <v xml:space="preserve"> G/TBT/N/EGY/518</v>
      </c>
      <c r="E283" s="8" t="s">
        <v>673</v>
      </c>
      <c r="F283" s="8" t="s">
        <v>674</v>
      </c>
      <c r="H283" s="8" t="s">
        <v>24</v>
      </c>
      <c r="I283" s="8" t="s">
        <v>590</v>
      </c>
      <c r="J283" s="8" t="s">
        <v>202</v>
      </c>
      <c r="K283" s="8" t="s">
        <v>24</v>
      </c>
      <c r="L283" s="6"/>
      <c r="M283" s="7">
        <v>45727</v>
      </c>
      <c r="N283" s="6" t="s">
        <v>25</v>
      </c>
      <c r="O283" s="6"/>
      <c r="P283" s="6" t="str">
        <f>HYPERLINK("https://docs.wto.org/imrd/directdoc.asp?DDFDocuments/t/G/TBTN25/EGY518.DOCX", "https://docs.wto.org/imrd/directdoc.asp?DDFDocuments/t/G/TBTN25/EGY518.DOCX")</f>
        <v>https://docs.wto.org/imrd/directdoc.asp?DDFDocuments/t/G/TBTN25/EGY518.DOCX</v>
      </c>
      <c r="Q283" s="6" t="str">
        <f>HYPERLINK("https://docs.wto.org/imrd/directdoc.asp?DDFDocuments/u/G/TBTN25/EGY518.DOCX", "https://docs.wto.org/imrd/directdoc.asp?DDFDocuments/u/G/TBTN25/EGY518.DOCX")</f>
        <v>https://docs.wto.org/imrd/directdoc.asp?DDFDocuments/u/G/TBTN25/EGY518.DOCX</v>
      </c>
      <c r="R283" s="6" t="str">
        <f>HYPERLINK("https://docs.wto.org/imrd/directdoc.asp?DDFDocuments/v/G/TBTN25/EGY518.DOCX", "https://docs.wto.org/imrd/directdoc.asp?DDFDocuments/v/G/TBTN25/EGY518.DOCX")</f>
        <v>https://docs.wto.org/imrd/directdoc.asp?DDFDocuments/v/G/TBTN25/EGY518.DOCX</v>
      </c>
    </row>
    <row r="284" spans="1:18" ht="45" x14ac:dyDescent="0.25">
      <c r="A284" s="8" t="s">
        <v>595</v>
      </c>
      <c r="B284" s="6" t="s">
        <v>461</v>
      </c>
      <c r="C284" s="7">
        <v>45667</v>
      </c>
      <c r="D284" s="9" t="str">
        <f>HYPERLINK("https://eping.wto.org/en/Search?viewData= G/TBT/N/EGY/521"," G/TBT/N/EGY/521")</f>
        <v xml:space="preserve"> G/TBT/N/EGY/521</v>
      </c>
      <c r="E284" s="8" t="s">
        <v>675</v>
      </c>
      <c r="F284" s="8" t="s">
        <v>676</v>
      </c>
      <c r="H284" s="8" t="s">
        <v>24</v>
      </c>
      <c r="I284" s="8" t="s">
        <v>596</v>
      </c>
      <c r="J284" s="8" t="s">
        <v>202</v>
      </c>
      <c r="K284" s="8" t="s">
        <v>24</v>
      </c>
      <c r="L284" s="6"/>
      <c r="M284" s="7">
        <v>45727</v>
      </c>
      <c r="N284" s="6" t="s">
        <v>25</v>
      </c>
      <c r="O284" s="6"/>
      <c r="P284" s="6" t="str">
        <f>HYPERLINK("https://docs.wto.org/imrd/directdoc.asp?DDFDocuments/t/G/TBTN25/EGY521.DOCX", "https://docs.wto.org/imrd/directdoc.asp?DDFDocuments/t/G/TBTN25/EGY521.DOCX")</f>
        <v>https://docs.wto.org/imrd/directdoc.asp?DDFDocuments/t/G/TBTN25/EGY521.DOCX</v>
      </c>
      <c r="Q284" s="6" t="str">
        <f>HYPERLINK("https://docs.wto.org/imrd/directdoc.asp?DDFDocuments/u/G/TBTN25/EGY521.DOCX", "https://docs.wto.org/imrd/directdoc.asp?DDFDocuments/u/G/TBTN25/EGY521.DOCX")</f>
        <v>https://docs.wto.org/imrd/directdoc.asp?DDFDocuments/u/G/TBTN25/EGY521.DOCX</v>
      </c>
      <c r="R284" s="6" t="str">
        <f>HYPERLINK("https://docs.wto.org/imrd/directdoc.asp?DDFDocuments/v/G/TBTN25/EGY521.DOCX", "https://docs.wto.org/imrd/directdoc.asp?DDFDocuments/v/G/TBTN25/EGY521.DOCX")</f>
        <v>https://docs.wto.org/imrd/directdoc.asp?DDFDocuments/v/G/TBTN25/EGY521.DOCX</v>
      </c>
    </row>
    <row r="285" spans="1:18" ht="75" x14ac:dyDescent="0.25">
      <c r="A285" s="8" t="s">
        <v>599</v>
      </c>
      <c r="B285" s="6" t="s">
        <v>40</v>
      </c>
      <c r="C285" s="7">
        <v>45667</v>
      </c>
      <c r="D285" s="9" t="str">
        <f>HYPERLINK("https://eping.wto.org/en/Search?viewData= G/TBT/N/BDI/556, G/TBT/N/KEN/1748, G/TBT/N/RWA/1123, G/TBT/N/TZA/1264, G/TBT/N/UGA/2096"," G/TBT/N/BDI/556, G/TBT/N/KEN/1748, G/TBT/N/RWA/1123, G/TBT/N/TZA/1264, G/TBT/N/UGA/2096")</f>
        <v xml:space="preserve"> G/TBT/N/BDI/556, G/TBT/N/KEN/1748, G/TBT/N/RWA/1123, G/TBT/N/TZA/1264, G/TBT/N/UGA/2096</v>
      </c>
      <c r="E285" s="8" t="s">
        <v>597</v>
      </c>
      <c r="F285" s="8" t="s">
        <v>598</v>
      </c>
      <c r="H285" s="8" t="s">
        <v>600</v>
      </c>
      <c r="I285" s="8" t="s">
        <v>601</v>
      </c>
      <c r="J285" s="8" t="s">
        <v>602</v>
      </c>
      <c r="K285" s="8" t="s">
        <v>81</v>
      </c>
      <c r="L285" s="6"/>
      <c r="M285" s="7">
        <v>45727</v>
      </c>
      <c r="N285" s="6" t="s">
        <v>25</v>
      </c>
      <c r="O285" s="8" t="s">
        <v>603</v>
      </c>
      <c r="P285" s="6" t="str">
        <f>HYPERLINK("https://docs.wto.org/imrd/directdoc.asp?DDFDocuments/t/G/TBTN25/BDI556.DOCX", "https://docs.wto.org/imrd/directdoc.asp?DDFDocuments/t/G/TBTN25/BDI556.DOCX")</f>
        <v>https://docs.wto.org/imrd/directdoc.asp?DDFDocuments/t/G/TBTN25/BDI556.DOCX</v>
      </c>
      <c r="Q285" s="6" t="str">
        <f>HYPERLINK("https://docs.wto.org/imrd/directdoc.asp?DDFDocuments/u/G/TBTN25/BDI556.DOCX", "https://docs.wto.org/imrd/directdoc.asp?DDFDocuments/u/G/TBTN25/BDI556.DOCX")</f>
        <v>https://docs.wto.org/imrd/directdoc.asp?DDFDocuments/u/G/TBTN25/BDI556.DOCX</v>
      </c>
      <c r="R285" s="6" t="str">
        <f>HYPERLINK("https://docs.wto.org/imrd/directdoc.asp?DDFDocuments/v/G/TBTN25/BDI556.DOCX", "https://docs.wto.org/imrd/directdoc.asp?DDFDocuments/v/G/TBTN25/BDI556.DOCX")</f>
        <v>https://docs.wto.org/imrd/directdoc.asp?DDFDocuments/v/G/TBTN25/BDI556.DOCX</v>
      </c>
    </row>
    <row r="286" spans="1:18" ht="75" x14ac:dyDescent="0.25">
      <c r="A286" s="8" t="s">
        <v>589</v>
      </c>
      <c r="B286" s="6" t="s">
        <v>461</v>
      </c>
      <c r="C286" s="7">
        <v>45667</v>
      </c>
      <c r="D286" s="9" t="str">
        <f>HYPERLINK("https://eping.wto.org/en/Search?viewData= G/TBT/N/EGY/508"," G/TBT/N/EGY/508")</f>
        <v xml:space="preserve"> G/TBT/N/EGY/508</v>
      </c>
      <c r="E286" s="8" t="s">
        <v>677</v>
      </c>
      <c r="F286" s="8" t="s">
        <v>678</v>
      </c>
      <c r="H286" s="8" t="s">
        <v>24</v>
      </c>
      <c r="I286" s="8" t="s">
        <v>590</v>
      </c>
      <c r="J286" s="8" t="s">
        <v>202</v>
      </c>
      <c r="K286" s="8" t="s">
        <v>24</v>
      </c>
      <c r="L286" s="6"/>
      <c r="M286" s="7">
        <v>45727</v>
      </c>
      <c r="N286" s="6" t="s">
        <v>25</v>
      </c>
      <c r="O286" s="6"/>
      <c r="P286" s="6" t="str">
        <f>HYPERLINK("https://docs.wto.org/imrd/directdoc.asp?DDFDocuments/t/G/TBTN25/EGY508.DOCX", "https://docs.wto.org/imrd/directdoc.asp?DDFDocuments/t/G/TBTN25/EGY508.DOCX")</f>
        <v>https://docs.wto.org/imrd/directdoc.asp?DDFDocuments/t/G/TBTN25/EGY508.DOCX</v>
      </c>
      <c r="Q286" s="6" t="str">
        <f>HYPERLINK("https://docs.wto.org/imrd/directdoc.asp?DDFDocuments/u/G/TBTN25/EGY508.DOCX", "https://docs.wto.org/imrd/directdoc.asp?DDFDocuments/u/G/TBTN25/EGY508.DOCX")</f>
        <v>https://docs.wto.org/imrd/directdoc.asp?DDFDocuments/u/G/TBTN25/EGY508.DOCX</v>
      </c>
      <c r="R286" s="6" t="str">
        <f>HYPERLINK("https://docs.wto.org/imrd/directdoc.asp?DDFDocuments/v/G/TBTN25/EGY508.DOCX", "https://docs.wto.org/imrd/directdoc.asp?DDFDocuments/v/G/TBTN25/EGY508.DOCX")</f>
        <v>https://docs.wto.org/imrd/directdoc.asp?DDFDocuments/v/G/TBTN25/EGY508.DOCX</v>
      </c>
    </row>
    <row r="287" spans="1:18" ht="45" x14ac:dyDescent="0.25">
      <c r="A287" s="8" t="s">
        <v>595</v>
      </c>
      <c r="B287" s="6" t="s">
        <v>461</v>
      </c>
      <c r="C287" s="7">
        <v>45667</v>
      </c>
      <c r="D287" s="9" t="str">
        <f>HYPERLINK("https://eping.wto.org/en/Search?viewData= G/TBT/N/EGY/522"," G/TBT/N/EGY/522")</f>
        <v xml:space="preserve"> G/TBT/N/EGY/522</v>
      </c>
      <c r="E287" s="8" t="s">
        <v>679</v>
      </c>
      <c r="F287" s="8" t="s">
        <v>680</v>
      </c>
      <c r="H287" s="8" t="s">
        <v>24</v>
      </c>
      <c r="I287" s="8" t="s">
        <v>596</v>
      </c>
      <c r="J287" s="8" t="s">
        <v>202</v>
      </c>
      <c r="K287" s="8" t="s">
        <v>24</v>
      </c>
      <c r="L287" s="6"/>
      <c r="M287" s="7">
        <v>45727</v>
      </c>
      <c r="N287" s="6" t="s">
        <v>25</v>
      </c>
      <c r="O287" s="6"/>
      <c r="P287" s="6" t="str">
        <f>HYPERLINK("https://docs.wto.org/imrd/directdoc.asp?DDFDocuments/t/G/TBTN25/EGY522.DOCX", "https://docs.wto.org/imrd/directdoc.asp?DDFDocuments/t/G/TBTN25/EGY522.DOCX")</f>
        <v>https://docs.wto.org/imrd/directdoc.asp?DDFDocuments/t/G/TBTN25/EGY522.DOCX</v>
      </c>
      <c r="Q287" s="6" t="str">
        <f>HYPERLINK("https://docs.wto.org/imrd/directdoc.asp?DDFDocuments/u/G/TBTN25/EGY522.DOCX", "https://docs.wto.org/imrd/directdoc.asp?DDFDocuments/u/G/TBTN25/EGY522.DOCX")</f>
        <v>https://docs.wto.org/imrd/directdoc.asp?DDFDocuments/u/G/TBTN25/EGY522.DOCX</v>
      </c>
      <c r="R287" s="6" t="str">
        <f>HYPERLINK("https://docs.wto.org/imrd/directdoc.asp?DDFDocuments/v/G/TBTN25/EGY522.DOCX", "https://docs.wto.org/imrd/directdoc.asp?DDFDocuments/v/G/TBTN25/EGY522.DOCX")</f>
        <v>https://docs.wto.org/imrd/directdoc.asp?DDFDocuments/v/G/TBTN25/EGY522.DOCX</v>
      </c>
    </row>
    <row r="288" spans="1:18" ht="45" x14ac:dyDescent="0.25">
      <c r="A288" s="8" t="s">
        <v>589</v>
      </c>
      <c r="B288" s="6" t="s">
        <v>461</v>
      </c>
      <c r="C288" s="7">
        <v>45667</v>
      </c>
      <c r="D288" s="9" t="str">
        <f>HYPERLINK("https://eping.wto.org/en/Search?viewData= G/TBT/N/EGY/507"," G/TBT/N/EGY/507")</f>
        <v xml:space="preserve"> G/TBT/N/EGY/507</v>
      </c>
      <c r="E288" s="8" t="s">
        <v>681</v>
      </c>
      <c r="F288" s="8" t="s">
        <v>682</v>
      </c>
      <c r="H288" s="8" t="s">
        <v>24</v>
      </c>
      <c r="I288" s="8" t="s">
        <v>590</v>
      </c>
      <c r="J288" s="8" t="s">
        <v>202</v>
      </c>
      <c r="K288" s="8" t="s">
        <v>24</v>
      </c>
      <c r="L288" s="6"/>
      <c r="M288" s="7">
        <v>45727</v>
      </c>
      <c r="N288" s="6" t="s">
        <v>25</v>
      </c>
      <c r="O288" s="6"/>
      <c r="P288" s="6" t="str">
        <f>HYPERLINK("https://docs.wto.org/imrd/directdoc.asp?DDFDocuments/t/G/TBTN25/EGY507.DOCX", "https://docs.wto.org/imrd/directdoc.asp?DDFDocuments/t/G/TBTN25/EGY507.DOCX")</f>
        <v>https://docs.wto.org/imrd/directdoc.asp?DDFDocuments/t/G/TBTN25/EGY507.DOCX</v>
      </c>
      <c r="Q288" s="6" t="str">
        <f>HYPERLINK("https://docs.wto.org/imrd/directdoc.asp?DDFDocuments/u/G/TBTN25/EGY507.DOCX", "https://docs.wto.org/imrd/directdoc.asp?DDFDocuments/u/G/TBTN25/EGY507.DOCX")</f>
        <v>https://docs.wto.org/imrd/directdoc.asp?DDFDocuments/u/G/TBTN25/EGY507.DOCX</v>
      </c>
      <c r="R288" s="6" t="str">
        <f>HYPERLINK("https://docs.wto.org/imrd/directdoc.asp?DDFDocuments/v/G/TBTN25/EGY507.DOCX", "https://docs.wto.org/imrd/directdoc.asp?DDFDocuments/v/G/TBTN25/EGY507.DOCX")</f>
        <v>https://docs.wto.org/imrd/directdoc.asp?DDFDocuments/v/G/TBTN25/EGY507.DOCX</v>
      </c>
    </row>
    <row r="289" spans="1:18" ht="90" x14ac:dyDescent="0.25">
      <c r="A289" s="8" t="s">
        <v>685</v>
      </c>
      <c r="B289" s="6" t="s">
        <v>461</v>
      </c>
      <c r="C289" s="7">
        <v>45667</v>
      </c>
      <c r="D289" s="9" t="str">
        <f>HYPERLINK("https://eping.wto.org/en/Search?viewData= G/TBT/N/EGY/500"," G/TBT/N/EGY/500")</f>
        <v xml:space="preserve"> G/TBT/N/EGY/500</v>
      </c>
      <c r="E289" s="8" t="s">
        <v>683</v>
      </c>
      <c r="F289" s="8" t="s">
        <v>684</v>
      </c>
      <c r="H289" s="8" t="s">
        <v>24</v>
      </c>
      <c r="I289" s="8" t="s">
        <v>686</v>
      </c>
      <c r="J289" s="8" t="s">
        <v>202</v>
      </c>
      <c r="K289" s="8" t="s">
        <v>24</v>
      </c>
      <c r="L289" s="6"/>
      <c r="M289" s="7">
        <v>45727</v>
      </c>
      <c r="N289" s="6" t="s">
        <v>25</v>
      </c>
      <c r="O289" s="6"/>
      <c r="P289" s="6" t="str">
        <f>HYPERLINK("https://docs.wto.org/imrd/directdoc.asp?DDFDocuments/t/G/TBTN25/EGY500.DOCX", "https://docs.wto.org/imrd/directdoc.asp?DDFDocuments/t/G/TBTN25/EGY500.DOCX")</f>
        <v>https://docs.wto.org/imrd/directdoc.asp?DDFDocuments/t/G/TBTN25/EGY500.DOCX</v>
      </c>
      <c r="Q289" s="6" t="str">
        <f>HYPERLINK("https://docs.wto.org/imrd/directdoc.asp?DDFDocuments/u/G/TBTN25/EGY500.DOCX", "https://docs.wto.org/imrd/directdoc.asp?DDFDocuments/u/G/TBTN25/EGY500.DOCX")</f>
        <v>https://docs.wto.org/imrd/directdoc.asp?DDFDocuments/u/G/TBTN25/EGY500.DOCX</v>
      </c>
      <c r="R289" s="6" t="str">
        <f>HYPERLINK("https://docs.wto.org/imrd/directdoc.asp?DDFDocuments/v/G/TBTN25/EGY500.DOCX", "https://docs.wto.org/imrd/directdoc.asp?DDFDocuments/v/G/TBTN25/EGY500.DOCX")</f>
        <v>https://docs.wto.org/imrd/directdoc.asp?DDFDocuments/v/G/TBTN25/EGY500.DOCX</v>
      </c>
    </row>
    <row r="290" spans="1:18" ht="60" x14ac:dyDescent="0.25">
      <c r="A290" s="8" t="s">
        <v>589</v>
      </c>
      <c r="B290" s="6" t="s">
        <v>461</v>
      </c>
      <c r="C290" s="7">
        <v>45667</v>
      </c>
      <c r="D290" s="9" t="str">
        <f>HYPERLINK("https://eping.wto.org/en/Search?viewData= G/TBT/N/EGY/527"," G/TBT/N/EGY/527")</f>
        <v xml:space="preserve"> G/TBT/N/EGY/527</v>
      </c>
      <c r="E290" s="8" t="s">
        <v>687</v>
      </c>
      <c r="F290" s="8" t="s">
        <v>688</v>
      </c>
      <c r="H290" s="8" t="s">
        <v>24</v>
      </c>
      <c r="I290" s="8" t="s">
        <v>590</v>
      </c>
      <c r="J290" s="8" t="s">
        <v>202</v>
      </c>
      <c r="K290" s="8" t="s">
        <v>24</v>
      </c>
      <c r="L290" s="6"/>
      <c r="M290" s="7">
        <v>45727</v>
      </c>
      <c r="N290" s="6" t="s">
        <v>25</v>
      </c>
      <c r="O290" s="6"/>
      <c r="P290" s="6" t="str">
        <f>HYPERLINK("https://docs.wto.org/imrd/directdoc.asp?DDFDocuments/t/G/TBTN25/EGY527.DOCX", "https://docs.wto.org/imrd/directdoc.asp?DDFDocuments/t/G/TBTN25/EGY527.DOCX")</f>
        <v>https://docs.wto.org/imrd/directdoc.asp?DDFDocuments/t/G/TBTN25/EGY527.DOCX</v>
      </c>
      <c r="Q290" s="6" t="str">
        <f>HYPERLINK("https://docs.wto.org/imrd/directdoc.asp?DDFDocuments/u/G/TBTN25/EGY527.DOCX", "https://docs.wto.org/imrd/directdoc.asp?DDFDocuments/u/G/TBTN25/EGY527.DOCX")</f>
        <v>https://docs.wto.org/imrd/directdoc.asp?DDFDocuments/u/G/TBTN25/EGY527.DOCX</v>
      </c>
      <c r="R290" s="6" t="str">
        <f>HYPERLINK("https://docs.wto.org/imrd/directdoc.asp?DDFDocuments/v/G/TBTN25/EGY527.DOCX", "https://docs.wto.org/imrd/directdoc.asp?DDFDocuments/v/G/TBTN25/EGY527.DOCX")</f>
        <v>https://docs.wto.org/imrd/directdoc.asp?DDFDocuments/v/G/TBTN25/EGY527.DOCX</v>
      </c>
    </row>
    <row r="291" spans="1:18" ht="105" x14ac:dyDescent="0.25">
      <c r="A291" s="8" t="s">
        <v>692</v>
      </c>
      <c r="B291" s="6" t="s">
        <v>689</v>
      </c>
      <c r="C291" s="7">
        <v>45667</v>
      </c>
      <c r="D291" s="9" t="str">
        <f>HYPERLINK("https://eping.wto.org/en/Search?viewData= G/TBT/N/VNM/335"," G/TBT/N/VNM/335")</f>
        <v xml:space="preserve"> G/TBT/N/VNM/335</v>
      </c>
      <c r="E291" s="8" t="s">
        <v>690</v>
      </c>
      <c r="F291" s="8" t="s">
        <v>691</v>
      </c>
      <c r="H291" s="8" t="s">
        <v>24</v>
      </c>
      <c r="I291" s="8" t="s">
        <v>693</v>
      </c>
      <c r="J291" s="8" t="s">
        <v>88</v>
      </c>
      <c r="K291" s="8" t="s">
        <v>24</v>
      </c>
      <c r="L291" s="6"/>
      <c r="M291" s="7">
        <v>45727</v>
      </c>
      <c r="N291" s="6" t="s">
        <v>25</v>
      </c>
      <c r="O291" s="8" t="s">
        <v>694</v>
      </c>
      <c r="P291" s="6" t="str">
        <f>HYPERLINK("https://docs.wto.org/imrd/directdoc.asp?DDFDocuments/t/G/TBTN25/VNM335.DOCX", "https://docs.wto.org/imrd/directdoc.asp?DDFDocuments/t/G/TBTN25/VNM335.DOCX")</f>
        <v>https://docs.wto.org/imrd/directdoc.asp?DDFDocuments/t/G/TBTN25/VNM335.DOCX</v>
      </c>
      <c r="Q291" s="6" t="str">
        <f>HYPERLINK("https://docs.wto.org/imrd/directdoc.asp?DDFDocuments/u/G/TBTN25/VNM335.DOCX", "https://docs.wto.org/imrd/directdoc.asp?DDFDocuments/u/G/TBTN25/VNM335.DOCX")</f>
        <v>https://docs.wto.org/imrd/directdoc.asp?DDFDocuments/u/G/TBTN25/VNM335.DOCX</v>
      </c>
      <c r="R291" s="6" t="str">
        <f>HYPERLINK("https://docs.wto.org/imrd/directdoc.asp?DDFDocuments/v/G/TBTN25/VNM335.DOCX", "https://docs.wto.org/imrd/directdoc.asp?DDFDocuments/v/G/TBTN25/VNM335.DOCX")</f>
        <v>https://docs.wto.org/imrd/directdoc.asp?DDFDocuments/v/G/TBTN25/VNM335.DOCX</v>
      </c>
    </row>
    <row r="292" spans="1:18" ht="75" x14ac:dyDescent="0.25">
      <c r="A292" s="8" t="s">
        <v>599</v>
      </c>
      <c r="B292" s="6" t="s">
        <v>17</v>
      </c>
      <c r="C292" s="7">
        <v>45667</v>
      </c>
      <c r="D292" s="9" t="str">
        <f>HYPERLINK("https://eping.wto.org/en/Search?viewData= G/TBT/N/BDI/556, G/TBT/N/KEN/1748, G/TBT/N/RWA/1123, G/TBT/N/TZA/1264, G/TBT/N/UGA/2096"," G/TBT/N/BDI/556, G/TBT/N/KEN/1748, G/TBT/N/RWA/1123, G/TBT/N/TZA/1264, G/TBT/N/UGA/2096")</f>
        <v xml:space="preserve"> G/TBT/N/BDI/556, G/TBT/N/KEN/1748, G/TBT/N/RWA/1123, G/TBT/N/TZA/1264, G/TBT/N/UGA/2096</v>
      </c>
      <c r="E292" s="8" t="s">
        <v>597</v>
      </c>
      <c r="F292" s="8" t="s">
        <v>598</v>
      </c>
      <c r="H292" s="8" t="s">
        <v>600</v>
      </c>
      <c r="I292" s="8" t="s">
        <v>601</v>
      </c>
      <c r="J292" s="8" t="s">
        <v>602</v>
      </c>
      <c r="K292" s="8" t="s">
        <v>81</v>
      </c>
      <c r="L292" s="6"/>
      <c r="M292" s="7">
        <v>45727</v>
      </c>
      <c r="N292" s="6" t="s">
        <v>25</v>
      </c>
      <c r="O292" s="8" t="s">
        <v>603</v>
      </c>
      <c r="P292" s="6" t="str">
        <f>HYPERLINK("https://docs.wto.org/imrd/directdoc.asp?DDFDocuments/t/G/TBTN25/BDI556.DOCX", "https://docs.wto.org/imrd/directdoc.asp?DDFDocuments/t/G/TBTN25/BDI556.DOCX")</f>
        <v>https://docs.wto.org/imrd/directdoc.asp?DDFDocuments/t/G/TBTN25/BDI556.DOCX</v>
      </c>
      <c r="Q292" s="6" t="str">
        <f>HYPERLINK("https://docs.wto.org/imrd/directdoc.asp?DDFDocuments/u/G/TBTN25/BDI556.DOCX", "https://docs.wto.org/imrd/directdoc.asp?DDFDocuments/u/G/TBTN25/BDI556.DOCX")</f>
        <v>https://docs.wto.org/imrd/directdoc.asp?DDFDocuments/u/G/TBTN25/BDI556.DOCX</v>
      </c>
      <c r="R292" s="6" t="str">
        <f>HYPERLINK("https://docs.wto.org/imrd/directdoc.asp?DDFDocuments/v/G/TBTN25/BDI556.DOCX", "https://docs.wto.org/imrd/directdoc.asp?DDFDocuments/v/G/TBTN25/BDI556.DOCX")</f>
        <v>https://docs.wto.org/imrd/directdoc.asp?DDFDocuments/v/G/TBTN25/BDI556.DOCX</v>
      </c>
    </row>
    <row r="293" spans="1:18" ht="165" x14ac:dyDescent="0.25">
      <c r="A293" s="8" t="s">
        <v>595</v>
      </c>
      <c r="B293" s="6" t="s">
        <v>461</v>
      </c>
      <c r="C293" s="7">
        <v>45667</v>
      </c>
      <c r="D293" s="9" t="str">
        <f>HYPERLINK("https://eping.wto.org/en/Search?viewData= G/TBT/N/EGY/501"," G/TBT/N/EGY/501")</f>
        <v xml:space="preserve"> G/TBT/N/EGY/501</v>
      </c>
      <c r="E293" s="8" t="s">
        <v>695</v>
      </c>
      <c r="F293" s="8" t="s">
        <v>696</v>
      </c>
      <c r="H293" s="8" t="s">
        <v>24</v>
      </c>
      <c r="I293" s="8" t="s">
        <v>596</v>
      </c>
      <c r="J293" s="8" t="s">
        <v>202</v>
      </c>
      <c r="K293" s="8" t="s">
        <v>24</v>
      </c>
      <c r="L293" s="6"/>
      <c r="M293" s="7">
        <v>45727</v>
      </c>
      <c r="N293" s="6" t="s">
        <v>25</v>
      </c>
      <c r="O293" s="6"/>
      <c r="P293" s="6" t="str">
        <f>HYPERLINK("https://docs.wto.org/imrd/directdoc.asp?DDFDocuments/t/G/TBTN25/EGY501.DOCX", "https://docs.wto.org/imrd/directdoc.asp?DDFDocuments/t/G/TBTN25/EGY501.DOCX")</f>
        <v>https://docs.wto.org/imrd/directdoc.asp?DDFDocuments/t/G/TBTN25/EGY501.DOCX</v>
      </c>
      <c r="Q293" s="6" t="str">
        <f>HYPERLINK("https://docs.wto.org/imrd/directdoc.asp?DDFDocuments/u/G/TBTN25/EGY501.DOCX", "https://docs.wto.org/imrd/directdoc.asp?DDFDocuments/u/G/TBTN25/EGY501.DOCX")</f>
        <v>https://docs.wto.org/imrd/directdoc.asp?DDFDocuments/u/G/TBTN25/EGY501.DOCX</v>
      </c>
      <c r="R293" s="6" t="str">
        <f>HYPERLINK("https://docs.wto.org/imrd/directdoc.asp?DDFDocuments/v/G/TBTN25/EGY501.DOCX", "https://docs.wto.org/imrd/directdoc.asp?DDFDocuments/v/G/TBTN25/EGY501.DOCX")</f>
        <v>https://docs.wto.org/imrd/directdoc.asp?DDFDocuments/v/G/TBTN25/EGY501.DOCX</v>
      </c>
    </row>
    <row r="294" spans="1:18" ht="105" x14ac:dyDescent="0.25">
      <c r="A294" s="8" t="s">
        <v>589</v>
      </c>
      <c r="B294" s="6" t="s">
        <v>461</v>
      </c>
      <c r="C294" s="7">
        <v>45667</v>
      </c>
      <c r="D294" s="9" t="str">
        <f>HYPERLINK("https://eping.wto.org/en/Search?viewData= G/TBT/N/EGY/511"," G/TBT/N/EGY/511")</f>
        <v xml:space="preserve"> G/TBT/N/EGY/511</v>
      </c>
      <c r="E294" s="8" t="s">
        <v>697</v>
      </c>
      <c r="F294" s="8" t="s">
        <v>698</v>
      </c>
      <c r="H294" s="8" t="s">
        <v>24</v>
      </c>
      <c r="I294" s="8" t="s">
        <v>590</v>
      </c>
      <c r="J294" s="8" t="s">
        <v>202</v>
      </c>
      <c r="K294" s="8" t="s">
        <v>24</v>
      </c>
      <c r="L294" s="6"/>
      <c r="M294" s="7">
        <v>45727</v>
      </c>
      <c r="N294" s="6" t="s">
        <v>25</v>
      </c>
      <c r="O294" s="6"/>
      <c r="P294" s="6" t="str">
        <f>HYPERLINK("https://docs.wto.org/imrd/directdoc.asp?DDFDocuments/t/G/TBTN25/EGY511.DOCX", "https://docs.wto.org/imrd/directdoc.asp?DDFDocuments/t/G/TBTN25/EGY511.DOCX")</f>
        <v>https://docs.wto.org/imrd/directdoc.asp?DDFDocuments/t/G/TBTN25/EGY511.DOCX</v>
      </c>
      <c r="Q294" s="6" t="str">
        <f>HYPERLINK("https://docs.wto.org/imrd/directdoc.asp?DDFDocuments/u/G/TBTN25/EGY511.DOCX", "https://docs.wto.org/imrd/directdoc.asp?DDFDocuments/u/G/TBTN25/EGY511.DOCX")</f>
        <v>https://docs.wto.org/imrd/directdoc.asp?DDFDocuments/u/G/TBTN25/EGY511.DOCX</v>
      </c>
      <c r="R294" s="6" t="str">
        <f>HYPERLINK("https://docs.wto.org/imrd/directdoc.asp?DDFDocuments/v/G/TBTN25/EGY511.DOCX", "https://docs.wto.org/imrd/directdoc.asp?DDFDocuments/v/G/TBTN25/EGY511.DOCX")</f>
        <v>https://docs.wto.org/imrd/directdoc.asp?DDFDocuments/v/G/TBTN25/EGY511.DOCX</v>
      </c>
    </row>
    <row r="295" spans="1:18" ht="45" x14ac:dyDescent="0.25">
      <c r="A295" s="8" t="s">
        <v>589</v>
      </c>
      <c r="B295" s="6" t="s">
        <v>461</v>
      </c>
      <c r="C295" s="7">
        <v>45667</v>
      </c>
      <c r="D295" s="9" t="str">
        <f>HYPERLINK("https://eping.wto.org/en/Search?viewData= G/TBT/N/EGY/504"," G/TBT/N/EGY/504")</f>
        <v xml:space="preserve"> G/TBT/N/EGY/504</v>
      </c>
      <c r="E295" s="8" t="s">
        <v>699</v>
      </c>
      <c r="F295" s="8" t="s">
        <v>700</v>
      </c>
      <c r="H295" s="8" t="s">
        <v>24</v>
      </c>
      <c r="I295" s="8" t="s">
        <v>590</v>
      </c>
      <c r="J295" s="8" t="s">
        <v>202</v>
      </c>
      <c r="K295" s="8" t="s">
        <v>24</v>
      </c>
      <c r="L295" s="6"/>
      <c r="M295" s="7">
        <v>45727</v>
      </c>
      <c r="N295" s="6" t="s">
        <v>25</v>
      </c>
      <c r="O295" s="6"/>
      <c r="P295" s="6" t="str">
        <f>HYPERLINK("https://docs.wto.org/imrd/directdoc.asp?DDFDocuments/t/G/TBTN25/EGY504.DOCX", "https://docs.wto.org/imrd/directdoc.asp?DDFDocuments/t/G/TBTN25/EGY504.DOCX")</f>
        <v>https://docs.wto.org/imrd/directdoc.asp?DDFDocuments/t/G/TBTN25/EGY504.DOCX</v>
      </c>
      <c r="Q295" s="6" t="str">
        <f>HYPERLINK("https://docs.wto.org/imrd/directdoc.asp?DDFDocuments/u/G/TBTN25/EGY504.DOCX", "https://docs.wto.org/imrd/directdoc.asp?DDFDocuments/u/G/TBTN25/EGY504.DOCX")</f>
        <v>https://docs.wto.org/imrd/directdoc.asp?DDFDocuments/u/G/TBTN25/EGY504.DOCX</v>
      </c>
      <c r="R295" s="6" t="str">
        <f>HYPERLINK("https://docs.wto.org/imrd/directdoc.asp?DDFDocuments/v/G/TBTN25/EGY504.DOCX", "https://docs.wto.org/imrd/directdoc.asp?DDFDocuments/v/G/TBTN25/EGY504.DOCX")</f>
        <v>https://docs.wto.org/imrd/directdoc.asp?DDFDocuments/v/G/TBTN25/EGY504.DOCX</v>
      </c>
    </row>
    <row r="296" spans="1:18" ht="45" x14ac:dyDescent="0.25">
      <c r="A296" s="8" t="s">
        <v>703</v>
      </c>
      <c r="B296" s="6" t="s">
        <v>17</v>
      </c>
      <c r="C296" s="7">
        <v>45667</v>
      </c>
      <c r="D296" s="9" t="str">
        <f>HYPERLINK("https://eping.wto.org/en/Search?viewData= G/TBT/N/UGA/2098"," G/TBT/N/UGA/2098")</f>
        <v xml:space="preserve"> G/TBT/N/UGA/2098</v>
      </c>
      <c r="E296" s="8" t="s">
        <v>701</v>
      </c>
      <c r="F296" s="8" t="s">
        <v>702</v>
      </c>
      <c r="H296" s="8" t="s">
        <v>704</v>
      </c>
      <c r="I296" s="8" t="s">
        <v>226</v>
      </c>
      <c r="J296" s="8" t="s">
        <v>585</v>
      </c>
      <c r="K296" s="8" t="s">
        <v>81</v>
      </c>
      <c r="L296" s="6"/>
      <c r="M296" s="7">
        <v>45727</v>
      </c>
      <c r="N296" s="6" t="s">
        <v>25</v>
      </c>
      <c r="O296" s="8" t="s">
        <v>705</v>
      </c>
      <c r="P296" s="6" t="str">
        <f>HYPERLINK("https://docs.wto.org/imrd/directdoc.asp?DDFDocuments/t/G/TBTN25/UGA2098.DOCX", "https://docs.wto.org/imrd/directdoc.asp?DDFDocuments/t/G/TBTN25/UGA2098.DOCX")</f>
        <v>https://docs.wto.org/imrd/directdoc.asp?DDFDocuments/t/G/TBTN25/UGA2098.DOCX</v>
      </c>
      <c r="Q296" s="6" t="str">
        <f>HYPERLINK("https://docs.wto.org/imrd/directdoc.asp?DDFDocuments/u/G/TBTN25/UGA2098.DOCX", "https://docs.wto.org/imrd/directdoc.asp?DDFDocuments/u/G/TBTN25/UGA2098.DOCX")</f>
        <v>https://docs.wto.org/imrd/directdoc.asp?DDFDocuments/u/G/TBTN25/UGA2098.DOCX</v>
      </c>
      <c r="R296" s="6" t="str">
        <f>HYPERLINK("https://docs.wto.org/imrd/directdoc.asp?DDFDocuments/v/G/TBTN25/UGA2098.DOCX", "https://docs.wto.org/imrd/directdoc.asp?DDFDocuments/v/G/TBTN25/UGA2098.DOCX")</f>
        <v>https://docs.wto.org/imrd/directdoc.asp?DDFDocuments/v/G/TBTN25/UGA2098.DOCX</v>
      </c>
    </row>
    <row r="297" spans="1:18" ht="45" x14ac:dyDescent="0.25">
      <c r="A297" s="8" t="s">
        <v>708</v>
      </c>
      <c r="B297" s="6" t="s">
        <v>108</v>
      </c>
      <c r="C297" s="7">
        <v>45666</v>
      </c>
      <c r="D297" s="9" t="str">
        <f>HYPERLINK("https://eping.wto.org/en/Search?viewData= G/TBT/N/JPN/848"," G/TBT/N/JPN/848")</f>
        <v xml:space="preserve"> G/TBT/N/JPN/848</v>
      </c>
      <c r="E297" s="8" t="s">
        <v>706</v>
      </c>
      <c r="F297" s="8" t="s">
        <v>707</v>
      </c>
      <c r="H297" s="8" t="s">
        <v>24</v>
      </c>
      <c r="I297" s="8" t="s">
        <v>709</v>
      </c>
      <c r="J297" s="8" t="s">
        <v>60</v>
      </c>
      <c r="K297" s="8" t="s">
        <v>24</v>
      </c>
      <c r="L297" s="6"/>
      <c r="M297" s="7">
        <v>45726</v>
      </c>
      <c r="N297" s="6" t="s">
        <v>25</v>
      </c>
      <c r="O297" s="8" t="s">
        <v>710</v>
      </c>
      <c r="P297" s="6" t="str">
        <f>HYPERLINK("https://docs.wto.org/imrd/directdoc.asp?DDFDocuments/t/G/TBTN25/JPN848.DOCX", "https://docs.wto.org/imrd/directdoc.asp?DDFDocuments/t/G/TBTN25/JPN848.DOCX")</f>
        <v>https://docs.wto.org/imrd/directdoc.asp?DDFDocuments/t/G/TBTN25/JPN848.DOCX</v>
      </c>
      <c r="Q297" s="6" t="str">
        <f>HYPERLINK("https://docs.wto.org/imrd/directdoc.asp?DDFDocuments/u/G/TBTN25/JPN848.DOCX", "https://docs.wto.org/imrd/directdoc.asp?DDFDocuments/u/G/TBTN25/JPN848.DOCX")</f>
        <v>https://docs.wto.org/imrd/directdoc.asp?DDFDocuments/u/G/TBTN25/JPN848.DOCX</v>
      </c>
      <c r="R297" s="6" t="str">
        <f>HYPERLINK("https://docs.wto.org/imrd/directdoc.asp?DDFDocuments/v/G/TBTN25/JPN848.DOCX", "https://docs.wto.org/imrd/directdoc.asp?DDFDocuments/v/G/TBTN25/JPN848.DOCX")</f>
        <v>https://docs.wto.org/imrd/directdoc.asp?DDFDocuments/v/G/TBTN25/JPN848.DOCX</v>
      </c>
    </row>
    <row r="298" spans="1:18" ht="60" x14ac:dyDescent="0.25">
      <c r="A298" s="8" t="s">
        <v>713</v>
      </c>
      <c r="B298" s="6" t="s">
        <v>45</v>
      </c>
      <c r="C298" s="7">
        <v>45666</v>
      </c>
      <c r="D298" s="9" t="str">
        <f>HYPERLINK("https://eping.wto.org/en/Search?viewData= G/TBT/N/BDI/553, G/TBT/N/KEN/1745, G/TBT/N/RWA/1120, G/TBT/N/TZA/1261, G/TBT/N/UGA/2093"," G/TBT/N/BDI/553, G/TBT/N/KEN/1745, G/TBT/N/RWA/1120, G/TBT/N/TZA/1261, G/TBT/N/UGA/2093")</f>
        <v xml:space="preserve"> G/TBT/N/BDI/553, G/TBT/N/KEN/1745, G/TBT/N/RWA/1120, G/TBT/N/TZA/1261, G/TBT/N/UGA/2093</v>
      </c>
      <c r="E298" s="8" t="s">
        <v>711</v>
      </c>
      <c r="F298" s="8" t="s">
        <v>712</v>
      </c>
      <c r="H298" s="8" t="s">
        <v>714</v>
      </c>
      <c r="I298" s="8" t="s">
        <v>715</v>
      </c>
      <c r="J298" s="8" t="s">
        <v>716</v>
      </c>
      <c r="K298" s="8" t="s">
        <v>81</v>
      </c>
      <c r="L298" s="6"/>
      <c r="M298" s="7">
        <v>45726</v>
      </c>
      <c r="N298" s="6" t="s">
        <v>25</v>
      </c>
      <c r="O298" s="8" t="s">
        <v>717</v>
      </c>
      <c r="P298" s="6" t="str">
        <f>HYPERLINK("https://docs.wto.org/imrd/directdoc.asp?DDFDocuments/t/G/TBTN25/BDI553.DOCX", "https://docs.wto.org/imrd/directdoc.asp?DDFDocuments/t/G/TBTN25/BDI553.DOCX")</f>
        <v>https://docs.wto.org/imrd/directdoc.asp?DDFDocuments/t/G/TBTN25/BDI553.DOCX</v>
      </c>
      <c r="Q298" s="6" t="str">
        <f>HYPERLINK("https://docs.wto.org/imrd/directdoc.asp?DDFDocuments/u/G/TBTN25/BDI553.DOCX", "https://docs.wto.org/imrd/directdoc.asp?DDFDocuments/u/G/TBTN25/BDI553.DOCX")</f>
        <v>https://docs.wto.org/imrd/directdoc.asp?DDFDocuments/u/G/TBTN25/BDI553.DOCX</v>
      </c>
      <c r="R298" s="6" t="str">
        <f>HYPERLINK("https://docs.wto.org/imrd/directdoc.asp?DDFDocuments/v/G/TBTN25/BDI553.DOCX", "https://docs.wto.org/imrd/directdoc.asp?DDFDocuments/v/G/TBTN25/BDI553.DOCX")</f>
        <v>https://docs.wto.org/imrd/directdoc.asp?DDFDocuments/v/G/TBTN25/BDI553.DOCX</v>
      </c>
    </row>
    <row r="299" spans="1:18" ht="60" x14ac:dyDescent="0.25">
      <c r="A299" s="8" t="s">
        <v>720</v>
      </c>
      <c r="B299" s="6" t="s">
        <v>40</v>
      </c>
      <c r="C299" s="7">
        <v>45666</v>
      </c>
      <c r="D299" s="9" t="str">
        <f>HYPERLINK("https://eping.wto.org/en/Search?viewData= G/TBT/N/BDI/552, G/TBT/N/KEN/1744, G/TBT/N/RWA/1119, G/TBT/N/TZA/1260, G/TBT/N/UGA/2092"," G/TBT/N/BDI/552, G/TBT/N/KEN/1744, G/TBT/N/RWA/1119, G/TBT/N/TZA/1260, G/TBT/N/UGA/2092")</f>
        <v xml:space="preserve"> G/TBT/N/BDI/552, G/TBT/N/KEN/1744, G/TBT/N/RWA/1119, G/TBT/N/TZA/1260, G/TBT/N/UGA/2092</v>
      </c>
      <c r="E299" s="8" t="s">
        <v>718</v>
      </c>
      <c r="F299" s="8" t="s">
        <v>719</v>
      </c>
      <c r="H299" s="8" t="s">
        <v>721</v>
      </c>
      <c r="I299" s="8" t="s">
        <v>722</v>
      </c>
      <c r="J299" s="8" t="s">
        <v>716</v>
      </c>
      <c r="K299" s="8" t="s">
        <v>81</v>
      </c>
      <c r="L299" s="6"/>
      <c r="M299" s="7">
        <v>45726</v>
      </c>
      <c r="N299" s="6" t="s">
        <v>25</v>
      </c>
      <c r="O299" s="8" t="s">
        <v>723</v>
      </c>
      <c r="P299" s="6" t="str">
        <f>HYPERLINK("https://docs.wto.org/imrd/directdoc.asp?DDFDocuments/t/G/TBTN25/BDI552.DOCX", "https://docs.wto.org/imrd/directdoc.asp?DDFDocuments/t/G/TBTN25/BDI552.DOCX")</f>
        <v>https://docs.wto.org/imrd/directdoc.asp?DDFDocuments/t/G/TBTN25/BDI552.DOCX</v>
      </c>
      <c r="Q299" s="6" t="str">
        <f>HYPERLINK("https://docs.wto.org/imrd/directdoc.asp?DDFDocuments/u/G/TBTN25/BDI552.DOCX", "https://docs.wto.org/imrd/directdoc.asp?DDFDocuments/u/G/TBTN25/BDI552.DOCX")</f>
        <v>https://docs.wto.org/imrd/directdoc.asp?DDFDocuments/u/G/TBTN25/BDI552.DOCX</v>
      </c>
      <c r="R299" s="6" t="str">
        <f>HYPERLINK("https://docs.wto.org/imrd/directdoc.asp?DDFDocuments/v/G/TBTN25/BDI552.DOCX", "https://docs.wto.org/imrd/directdoc.asp?DDFDocuments/v/G/TBTN25/BDI552.DOCX")</f>
        <v>https://docs.wto.org/imrd/directdoc.asp?DDFDocuments/v/G/TBTN25/BDI552.DOCX</v>
      </c>
    </row>
    <row r="300" spans="1:18" ht="60" x14ac:dyDescent="0.25">
      <c r="A300" s="8" t="s">
        <v>726</v>
      </c>
      <c r="B300" s="6" t="s">
        <v>689</v>
      </c>
      <c r="C300" s="7">
        <v>45666</v>
      </c>
      <c r="D300" s="9" t="str">
        <f>HYPERLINK("https://eping.wto.org/en/Search?viewData= G/TBT/N/VNM/334"," G/TBT/N/VNM/334")</f>
        <v xml:space="preserve"> G/TBT/N/VNM/334</v>
      </c>
      <c r="E300" s="8" t="s">
        <v>724</v>
      </c>
      <c r="F300" s="8" t="s">
        <v>725</v>
      </c>
      <c r="H300" s="8" t="s">
        <v>727</v>
      </c>
      <c r="I300" s="8" t="s">
        <v>728</v>
      </c>
      <c r="J300" s="8" t="s">
        <v>88</v>
      </c>
      <c r="K300" s="8" t="s">
        <v>24</v>
      </c>
      <c r="L300" s="6"/>
      <c r="M300" s="7">
        <v>45726</v>
      </c>
      <c r="N300" s="6" t="s">
        <v>25</v>
      </c>
      <c r="O300" s="8" t="s">
        <v>729</v>
      </c>
      <c r="P300" s="6" t="str">
        <f>HYPERLINK("https://docs.wto.org/imrd/directdoc.asp?DDFDocuments/t/G/TBTN25/VNM334.DOCX", "https://docs.wto.org/imrd/directdoc.asp?DDFDocuments/t/G/TBTN25/VNM334.DOCX")</f>
        <v>https://docs.wto.org/imrd/directdoc.asp?DDFDocuments/t/G/TBTN25/VNM334.DOCX</v>
      </c>
      <c r="Q300" s="6" t="str">
        <f>HYPERLINK("https://docs.wto.org/imrd/directdoc.asp?DDFDocuments/u/G/TBTN25/VNM334.DOCX", "https://docs.wto.org/imrd/directdoc.asp?DDFDocuments/u/G/TBTN25/VNM334.DOCX")</f>
        <v>https://docs.wto.org/imrd/directdoc.asp?DDFDocuments/u/G/TBTN25/VNM334.DOCX</v>
      </c>
      <c r="R300" s="6" t="str">
        <f>HYPERLINK("https://docs.wto.org/imrd/directdoc.asp?DDFDocuments/v/G/TBTN25/VNM334.DOCX", "https://docs.wto.org/imrd/directdoc.asp?DDFDocuments/v/G/TBTN25/VNM334.DOCX")</f>
        <v>https://docs.wto.org/imrd/directdoc.asp?DDFDocuments/v/G/TBTN25/VNM334.DOCX</v>
      </c>
    </row>
    <row r="301" spans="1:18" ht="60" x14ac:dyDescent="0.25">
      <c r="A301" s="8" t="s">
        <v>720</v>
      </c>
      <c r="B301" s="6" t="s">
        <v>46</v>
      </c>
      <c r="C301" s="7">
        <v>45666</v>
      </c>
      <c r="D301" s="9" t="str">
        <f>HYPERLINK("https://eping.wto.org/en/Search?viewData= G/TBT/N/BDI/552, G/TBT/N/KEN/1744, G/TBT/N/RWA/1119, G/TBT/N/TZA/1260, G/TBT/N/UGA/2092"," G/TBT/N/BDI/552, G/TBT/N/KEN/1744, G/TBT/N/RWA/1119, G/TBT/N/TZA/1260, G/TBT/N/UGA/2092")</f>
        <v xml:space="preserve"> G/TBT/N/BDI/552, G/TBT/N/KEN/1744, G/TBT/N/RWA/1119, G/TBT/N/TZA/1260, G/TBT/N/UGA/2092</v>
      </c>
      <c r="E301" s="8" t="s">
        <v>718</v>
      </c>
      <c r="F301" s="8" t="s">
        <v>719</v>
      </c>
      <c r="H301" s="8" t="s">
        <v>721</v>
      </c>
      <c r="I301" s="8" t="s">
        <v>722</v>
      </c>
      <c r="J301" s="8" t="s">
        <v>716</v>
      </c>
      <c r="K301" s="8" t="s">
        <v>81</v>
      </c>
      <c r="L301" s="6"/>
      <c r="M301" s="7">
        <v>45726</v>
      </c>
      <c r="N301" s="6" t="s">
        <v>25</v>
      </c>
      <c r="O301" s="8" t="s">
        <v>723</v>
      </c>
      <c r="P301" s="6" t="str">
        <f>HYPERLINK("https://docs.wto.org/imrd/directdoc.asp?DDFDocuments/t/G/TBTN25/BDI552.DOCX", "https://docs.wto.org/imrd/directdoc.asp?DDFDocuments/t/G/TBTN25/BDI552.DOCX")</f>
        <v>https://docs.wto.org/imrd/directdoc.asp?DDFDocuments/t/G/TBTN25/BDI552.DOCX</v>
      </c>
      <c r="Q301" s="6" t="str">
        <f>HYPERLINK("https://docs.wto.org/imrd/directdoc.asp?DDFDocuments/u/G/TBTN25/BDI552.DOCX", "https://docs.wto.org/imrd/directdoc.asp?DDFDocuments/u/G/TBTN25/BDI552.DOCX")</f>
        <v>https://docs.wto.org/imrd/directdoc.asp?DDFDocuments/u/G/TBTN25/BDI552.DOCX</v>
      </c>
      <c r="R301" s="6" t="str">
        <f>HYPERLINK("https://docs.wto.org/imrd/directdoc.asp?DDFDocuments/v/G/TBTN25/BDI552.DOCX", "https://docs.wto.org/imrd/directdoc.asp?DDFDocuments/v/G/TBTN25/BDI552.DOCX")</f>
        <v>https://docs.wto.org/imrd/directdoc.asp?DDFDocuments/v/G/TBTN25/BDI552.DOCX</v>
      </c>
    </row>
    <row r="302" spans="1:18" ht="60" x14ac:dyDescent="0.25">
      <c r="A302" s="8" t="s">
        <v>713</v>
      </c>
      <c r="B302" s="6" t="s">
        <v>17</v>
      </c>
      <c r="C302" s="7">
        <v>45666</v>
      </c>
      <c r="D302" s="9" t="str">
        <f>HYPERLINK("https://eping.wto.org/en/Search?viewData= G/TBT/N/BDI/553, G/TBT/N/KEN/1745, G/TBT/N/RWA/1120, G/TBT/N/TZA/1261, G/TBT/N/UGA/2093"," G/TBT/N/BDI/553, G/TBT/N/KEN/1745, G/TBT/N/RWA/1120, G/TBT/N/TZA/1261, G/TBT/N/UGA/2093")</f>
        <v xml:space="preserve"> G/TBT/N/BDI/553, G/TBT/N/KEN/1745, G/TBT/N/RWA/1120, G/TBT/N/TZA/1261, G/TBT/N/UGA/2093</v>
      </c>
      <c r="E302" s="8" t="s">
        <v>711</v>
      </c>
      <c r="F302" s="8" t="s">
        <v>712</v>
      </c>
      <c r="H302" s="8" t="s">
        <v>714</v>
      </c>
      <c r="I302" s="8" t="s">
        <v>715</v>
      </c>
      <c r="J302" s="8" t="s">
        <v>716</v>
      </c>
      <c r="K302" s="8" t="s">
        <v>81</v>
      </c>
      <c r="L302" s="6"/>
      <c r="M302" s="7">
        <v>45726</v>
      </c>
      <c r="N302" s="6" t="s">
        <v>25</v>
      </c>
      <c r="O302" s="8" t="s">
        <v>717</v>
      </c>
      <c r="P302" s="6" t="str">
        <f>HYPERLINK("https://docs.wto.org/imrd/directdoc.asp?DDFDocuments/t/G/TBTN25/BDI553.DOCX", "https://docs.wto.org/imrd/directdoc.asp?DDFDocuments/t/G/TBTN25/BDI553.DOCX")</f>
        <v>https://docs.wto.org/imrd/directdoc.asp?DDFDocuments/t/G/TBTN25/BDI553.DOCX</v>
      </c>
      <c r="Q302" s="6" t="str">
        <f>HYPERLINK("https://docs.wto.org/imrd/directdoc.asp?DDFDocuments/u/G/TBTN25/BDI553.DOCX", "https://docs.wto.org/imrd/directdoc.asp?DDFDocuments/u/G/TBTN25/BDI553.DOCX")</f>
        <v>https://docs.wto.org/imrd/directdoc.asp?DDFDocuments/u/G/TBTN25/BDI553.DOCX</v>
      </c>
      <c r="R302" s="6" t="str">
        <f>HYPERLINK("https://docs.wto.org/imrd/directdoc.asp?DDFDocuments/v/G/TBTN25/BDI553.DOCX", "https://docs.wto.org/imrd/directdoc.asp?DDFDocuments/v/G/TBTN25/BDI553.DOCX")</f>
        <v>https://docs.wto.org/imrd/directdoc.asp?DDFDocuments/v/G/TBTN25/BDI553.DOCX</v>
      </c>
    </row>
    <row r="303" spans="1:18" ht="60" x14ac:dyDescent="0.25">
      <c r="A303" s="8" t="s">
        <v>720</v>
      </c>
      <c r="B303" s="6" t="s">
        <v>27</v>
      </c>
      <c r="C303" s="7">
        <v>45666</v>
      </c>
      <c r="D303" s="9" t="str">
        <f>HYPERLINK("https://eping.wto.org/en/Search?viewData= G/TBT/N/BDI/552, G/TBT/N/KEN/1744, G/TBT/N/RWA/1119, G/TBT/N/TZA/1260, G/TBT/N/UGA/2092"," G/TBT/N/BDI/552, G/TBT/N/KEN/1744, G/TBT/N/RWA/1119, G/TBT/N/TZA/1260, G/TBT/N/UGA/2092")</f>
        <v xml:space="preserve"> G/TBT/N/BDI/552, G/TBT/N/KEN/1744, G/TBT/N/RWA/1119, G/TBT/N/TZA/1260, G/TBT/N/UGA/2092</v>
      </c>
      <c r="E303" s="8" t="s">
        <v>718</v>
      </c>
      <c r="F303" s="8" t="s">
        <v>719</v>
      </c>
      <c r="H303" s="8" t="s">
        <v>721</v>
      </c>
      <c r="I303" s="8" t="s">
        <v>722</v>
      </c>
      <c r="J303" s="8" t="s">
        <v>716</v>
      </c>
      <c r="K303" s="8" t="s">
        <v>81</v>
      </c>
      <c r="L303" s="6"/>
      <c r="M303" s="7">
        <v>45726</v>
      </c>
      <c r="N303" s="6" t="s">
        <v>25</v>
      </c>
      <c r="O303" s="8" t="s">
        <v>723</v>
      </c>
      <c r="P303" s="6" t="str">
        <f>HYPERLINK("https://docs.wto.org/imrd/directdoc.asp?DDFDocuments/t/G/TBTN25/BDI552.DOCX", "https://docs.wto.org/imrd/directdoc.asp?DDFDocuments/t/G/TBTN25/BDI552.DOCX")</f>
        <v>https://docs.wto.org/imrd/directdoc.asp?DDFDocuments/t/G/TBTN25/BDI552.DOCX</v>
      </c>
      <c r="Q303" s="6" t="str">
        <f>HYPERLINK("https://docs.wto.org/imrd/directdoc.asp?DDFDocuments/u/G/TBTN25/BDI552.DOCX", "https://docs.wto.org/imrd/directdoc.asp?DDFDocuments/u/G/TBTN25/BDI552.DOCX")</f>
        <v>https://docs.wto.org/imrd/directdoc.asp?DDFDocuments/u/G/TBTN25/BDI552.DOCX</v>
      </c>
      <c r="R303" s="6" t="str">
        <f>HYPERLINK("https://docs.wto.org/imrd/directdoc.asp?DDFDocuments/v/G/TBTN25/BDI552.DOCX", "https://docs.wto.org/imrd/directdoc.asp?DDFDocuments/v/G/TBTN25/BDI552.DOCX")</f>
        <v>https://docs.wto.org/imrd/directdoc.asp?DDFDocuments/v/G/TBTN25/BDI552.DOCX</v>
      </c>
    </row>
    <row r="304" spans="1:18" ht="60" x14ac:dyDescent="0.25">
      <c r="A304" s="8" t="s">
        <v>732</v>
      </c>
      <c r="B304" s="6" t="s">
        <v>45</v>
      </c>
      <c r="C304" s="7">
        <v>45666</v>
      </c>
      <c r="D304" s="9" t="str">
        <f>HYPERLINK("https://eping.wto.org/en/Search?viewData= G/TBT/N/BDI/554, G/TBT/N/KEN/1746, G/TBT/N/RWA/1121, G/TBT/N/TZA/1262, G/TBT/N/UGA/2094"," G/TBT/N/BDI/554, G/TBT/N/KEN/1746, G/TBT/N/RWA/1121, G/TBT/N/TZA/1262, G/TBT/N/UGA/2094")</f>
        <v xml:space="preserve"> G/TBT/N/BDI/554, G/TBT/N/KEN/1746, G/TBT/N/RWA/1121, G/TBT/N/TZA/1262, G/TBT/N/UGA/2094</v>
      </c>
      <c r="E304" s="8" t="s">
        <v>730</v>
      </c>
      <c r="F304" s="8" t="s">
        <v>731</v>
      </c>
      <c r="H304" s="8" t="s">
        <v>733</v>
      </c>
      <c r="I304" s="8" t="s">
        <v>715</v>
      </c>
      <c r="J304" s="8" t="s">
        <v>716</v>
      </c>
      <c r="K304" s="8" t="s">
        <v>81</v>
      </c>
      <c r="L304" s="6"/>
      <c r="M304" s="7">
        <v>45726</v>
      </c>
      <c r="N304" s="6" t="s">
        <v>25</v>
      </c>
      <c r="O304" s="8" t="s">
        <v>734</v>
      </c>
      <c r="P304" s="6" t="str">
        <f>HYPERLINK("https://docs.wto.org/imrd/directdoc.asp?DDFDocuments/t/G/TBTN25/BDI554.DOCX", "https://docs.wto.org/imrd/directdoc.asp?DDFDocuments/t/G/TBTN25/BDI554.DOCX")</f>
        <v>https://docs.wto.org/imrd/directdoc.asp?DDFDocuments/t/G/TBTN25/BDI554.DOCX</v>
      </c>
      <c r="Q304" s="6" t="str">
        <f>HYPERLINK("https://docs.wto.org/imrd/directdoc.asp?DDFDocuments/u/G/TBTN25/BDI554.DOCX", "https://docs.wto.org/imrd/directdoc.asp?DDFDocuments/u/G/TBTN25/BDI554.DOCX")</f>
        <v>https://docs.wto.org/imrd/directdoc.asp?DDFDocuments/u/G/TBTN25/BDI554.DOCX</v>
      </c>
      <c r="R304" s="6" t="str">
        <f>HYPERLINK("https://docs.wto.org/imrd/directdoc.asp?DDFDocuments/v/G/TBTN25/BDI554.DOCX", "https://docs.wto.org/imrd/directdoc.asp?DDFDocuments/v/G/TBTN25/BDI554.DOCX")</f>
        <v>https://docs.wto.org/imrd/directdoc.asp?DDFDocuments/v/G/TBTN25/BDI554.DOCX</v>
      </c>
    </row>
    <row r="305" spans="1:18" ht="300" x14ac:dyDescent="0.25">
      <c r="A305" s="8" t="s">
        <v>479</v>
      </c>
      <c r="B305" s="6" t="s">
        <v>431</v>
      </c>
      <c r="C305" s="7">
        <v>45666</v>
      </c>
      <c r="D305" s="9" t="str">
        <f>HYPERLINK("https://eping.wto.org/en/Search?viewData= G/TBT/N/UKR/328"," G/TBT/N/UKR/328")</f>
        <v xml:space="preserve"> G/TBT/N/UKR/328</v>
      </c>
      <c r="E305" s="8" t="s">
        <v>735</v>
      </c>
      <c r="F305" s="8" t="s">
        <v>736</v>
      </c>
      <c r="H305" s="8" t="s">
        <v>24</v>
      </c>
      <c r="I305" s="8" t="s">
        <v>173</v>
      </c>
      <c r="J305" s="8" t="s">
        <v>207</v>
      </c>
      <c r="K305" s="8" t="s">
        <v>153</v>
      </c>
      <c r="L305" s="6"/>
      <c r="M305" s="7">
        <v>45726</v>
      </c>
      <c r="N305" s="6" t="s">
        <v>25</v>
      </c>
      <c r="O305" s="8" t="s">
        <v>737</v>
      </c>
      <c r="P305" s="6" t="str">
        <f>HYPERLINK("https://docs.wto.org/imrd/directdoc.asp?DDFDocuments/t/G/TBTN25/UKR328.DOCX", "https://docs.wto.org/imrd/directdoc.asp?DDFDocuments/t/G/TBTN25/UKR328.DOCX")</f>
        <v>https://docs.wto.org/imrd/directdoc.asp?DDFDocuments/t/G/TBTN25/UKR328.DOCX</v>
      </c>
      <c r="Q305" s="6" t="str">
        <f>HYPERLINK("https://docs.wto.org/imrd/directdoc.asp?DDFDocuments/u/G/TBTN25/UKR328.DOCX", "https://docs.wto.org/imrd/directdoc.asp?DDFDocuments/u/G/TBTN25/UKR328.DOCX")</f>
        <v>https://docs.wto.org/imrd/directdoc.asp?DDFDocuments/u/G/TBTN25/UKR328.DOCX</v>
      </c>
      <c r="R305" s="6" t="str">
        <f>HYPERLINK("https://docs.wto.org/imrd/directdoc.asp?DDFDocuments/v/G/TBTN25/UKR328.DOCX", "https://docs.wto.org/imrd/directdoc.asp?DDFDocuments/v/G/TBTN25/UKR328.DOCX")</f>
        <v>https://docs.wto.org/imrd/directdoc.asp?DDFDocuments/v/G/TBTN25/UKR328.DOCX</v>
      </c>
    </row>
    <row r="306" spans="1:18" ht="90" x14ac:dyDescent="0.25">
      <c r="A306" s="8" t="s">
        <v>740</v>
      </c>
      <c r="B306" s="6" t="s">
        <v>56</v>
      </c>
      <c r="C306" s="7">
        <v>45666</v>
      </c>
      <c r="D306" s="9" t="str">
        <f>HYPERLINK("https://eping.wto.org/en/Search?viewData= G/TBT/N/CAN/735"," G/TBT/N/CAN/735")</f>
        <v xml:space="preserve"> G/TBT/N/CAN/735</v>
      </c>
      <c r="E306" s="8" t="s">
        <v>738</v>
      </c>
      <c r="F306" s="8" t="s">
        <v>739</v>
      </c>
      <c r="H306" s="8" t="s">
        <v>741</v>
      </c>
      <c r="I306" s="8" t="s">
        <v>742</v>
      </c>
      <c r="J306" s="8" t="s">
        <v>60</v>
      </c>
      <c r="K306" s="8" t="s">
        <v>24</v>
      </c>
      <c r="L306" s="6"/>
      <c r="M306" s="7">
        <v>45706</v>
      </c>
      <c r="N306" s="6" t="s">
        <v>25</v>
      </c>
      <c r="O306" s="6"/>
      <c r="P306" s="6" t="str">
        <f>HYPERLINK("https://docs.wto.org/imrd/directdoc.asp?DDFDocuments/t/G/TBTN25/CAN735.DOCX", "https://docs.wto.org/imrd/directdoc.asp?DDFDocuments/t/G/TBTN25/CAN735.DOCX")</f>
        <v>https://docs.wto.org/imrd/directdoc.asp?DDFDocuments/t/G/TBTN25/CAN735.DOCX</v>
      </c>
      <c r="Q306" s="6" t="str">
        <f>HYPERLINK("https://docs.wto.org/imrd/directdoc.asp?DDFDocuments/u/G/TBTN25/CAN735.DOCX", "https://docs.wto.org/imrd/directdoc.asp?DDFDocuments/u/G/TBTN25/CAN735.DOCX")</f>
        <v>https://docs.wto.org/imrd/directdoc.asp?DDFDocuments/u/G/TBTN25/CAN735.DOCX</v>
      </c>
      <c r="R306" s="6" t="str">
        <f>HYPERLINK("https://docs.wto.org/imrd/directdoc.asp?DDFDocuments/v/G/TBTN25/CAN735.DOCX", "https://docs.wto.org/imrd/directdoc.asp?DDFDocuments/v/G/TBTN25/CAN735.DOCX")</f>
        <v>https://docs.wto.org/imrd/directdoc.asp?DDFDocuments/v/G/TBTN25/CAN735.DOCX</v>
      </c>
    </row>
    <row r="307" spans="1:18" ht="150" x14ac:dyDescent="0.25">
      <c r="A307" s="8" t="s">
        <v>745</v>
      </c>
      <c r="B307" s="6" t="s">
        <v>155</v>
      </c>
      <c r="C307" s="7">
        <v>45666</v>
      </c>
      <c r="D307" s="9" t="str">
        <f>HYPERLINK("https://eping.wto.org/en/Search?viewData= G/TBT/N/USA/2176"," G/TBT/N/USA/2176")</f>
        <v xml:space="preserve"> G/TBT/N/USA/2176</v>
      </c>
      <c r="E307" s="8" t="s">
        <v>743</v>
      </c>
      <c r="F307" s="8" t="s">
        <v>744</v>
      </c>
      <c r="H307" s="8" t="s">
        <v>24</v>
      </c>
      <c r="I307" s="8" t="s">
        <v>212</v>
      </c>
      <c r="J307" s="8" t="s">
        <v>746</v>
      </c>
      <c r="K307" s="8" t="s">
        <v>24</v>
      </c>
      <c r="L307" s="6"/>
      <c r="M307" s="7">
        <v>45726</v>
      </c>
      <c r="N307" s="6" t="s">
        <v>25</v>
      </c>
      <c r="O307" s="8" t="s">
        <v>747</v>
      </c>
      <c r="P307" s="6" t="str">
        <f>HYPERLINK("https://docs.wto.org/imrd/directdoc.asp?DDFDocuments/t/G/TBTN25/USA2176.DOCX", "https://docs.wto.org/imrd/directdoc.asp?DDFDocuments/t/G/TBTN25/USA2176.DOCX")</f>
        <v>https://docs.wto.org/imrd/directdoc.asp?DDFDocuments/t/G/TBTN25/USA2176.DOCX</v>
      </c>
      <c r="Q307" s="6" t="str">
        <f>HYPERLINK("https://docs.wto.org/imrd/directdoc.asp?DDFDocuments/u/G/TBTN25/USA2176.DOCX", "https://docs.wto.org/imrd/directdoc.asp?DDFDocuments/u/G/TBTN25/USA2176.DOCX")</f>
        <v>https://docs.wto.org/imrd/directdoc.asp?DDFDocuments/u/G/TBTN25/USA2176.DOCX</v>
      </c>
      <c r="R307" s="6" t="str">
        <f>HYPERLINK("https://docs.wto.org/imrd/directdoc.asp?DDFDocuments/v/G/TBTN25/USA2176.DOCX", "https://docs.wto.org/imrd/directdoc.asp?DDFDocuments/v/G/TBTN25/USA2176.DOCX")</f>
        <v>https://docs.wto.org/imrd/directdoc.asp?DDFDocuments/v/G/TBTN25/USA2176.DOCX</v>
      </c>
    </row>
    <row r="308" spans="1:18" ht="60" x14ac:dyDescent="0.25">
      <c r="A308" s="8" t="s">
        <v>732</v>
      </c>
      <c r="B308" s="6" t="s">
        <v>27</v>
      </c>
      <c r="C308" s="7">
        <v>45666</v>
      </c>
      <c r="D308" s="9" t="str">
        <f>HYPERLINK("https://eping.wto.org/en/Search?viewData= G/TBT/N/BDI/554, G/TBT/N/KEN/1746, G/TBT/N/RWA/1121, G/TBT/N/TZA/1262, G/TBT/N/UGA/2094"," G/TBT/N/BDI/554, G/TBT/N/KEN/1746, G/TBT/N/RWA/1121, G/TBT/N/TZA/1262, G/TBT/N/UGA/2094")</f>
        <v xml:space="preserve"> G/TBT/N/BDI/554, G/TBT/N/KEN/1746, G/TBT/N/RWA/1121, G/TBT/N/TZA/1262, G/TBT/N/UGA/2094</v>
      </c>
      <c r="E308" s="8" t="s">
        <v>730</v>
      </c>
      <c r="F308" s="8" t="s">
        <v>731</v>
      </c>
      <c r="H308" s="8" t="s">
        <v>748</v>
      </c>
      <c r="I308" s="8" t="s">
        <v>715</v>
      </c>
      <c r="J308" s="8" t="s">
        <v>716</v>
      </c>
      <c r="K308" s="8" t="s">
        <v>81</v>
      </c>
      <c r="L308" s="6"/>
      <c r="M308" s="7">
        <v>45726</v>
      </c>
      <c r="N308" s="6" t="s">
        <v>25</v>
      </c>
      <c r="O308" s="8" t="s">
        <v>734</v>
      </c>
      <c r="P308" s="6" t="str">
        <f>HYPERLINK("https://docs.wto.org/imrd/directdoc.asp?DDFDocuments/t/G/TBTN25/BDI554.DOCX", "https://docs.wto.org/imrd/directdoc.asp?DDFDocuments/t/G/TBTN25/BDI554.DOCX")</f>
        <v>https://docs.wto.org/imrd/directdoc.asp?DDFDocuments/t/G/TBTN25/BDI554.DOCX</v>
      </c>
      <c r="Q308" s="6" t="str">
        <f>HYPERLINK("https://docs.wto.org/imrd/directdoc.asp?DDFDocuments/u/G/TBTN25/BDI554.DOCX", "https://docs.wto.org/imrd/directdoc.asp?DDFDocuments/u/G/TBTN25/BDI554.DOCX")</f>
        <v>https://docs.wto.org/imrd/directdoc.asp?DDFDocuments/u/G/TBTN25/BDI554.DOCX</v>
      </c>
      <c r="R308" s="6" t="str">
        <f>HYPERLINK("https://docs.wto.org/imrd/directdoc.asp?DDFDocuments/v/G/TBTN25/BDI554.DOCX", "https://docs.wto.org/imrd/directdoc.asp?DDFDocuments/v/G/TBTN25/BDI554.DOCX")</f>
        <v>https://docs.wto.org/imrd/directdoc.asp?DDFDocuments/v/G/TBTN25/BDI554.DOCX</v>
      </c>
    </row>
    <row r="309" spans="1:18" ht="225" x14ac:dyDescent="0.25">
      <c r="A309" s="8" t="s">
        <v>751</v>
      </c>
      <c r="B309" s="6" t="s">
        <v>76</v>
      </c>
      <c r="C309" s="7">
        <v>45666</v>
      </c>
      <c r="D309" s="9" t="str">
        <f>HYPERLINK("https://eping.wto.org/en/Search?viewData= G/TBT/N/ARG/459"," G/TBT/N/ARG/459")</f>
        <v xml:space="preserve"> G/TBT/N/ARG/459</v>
      </c>
      <c r="E309" s="8" t="s">
        <v>749</v>
      </c>
      <c r="F309" s="8" t="s">
        <v>750</v>
      </c>
      <c r="H309" s="8" t="s">
        <v>24</v>
      </c>
      <c r="I309" s="8" t="s">
        <v>752</v>
      </c>
      <c r="J309" s="8" t="s">
        <v>753</v>
      </c>
      <c r="K309" s="8" t="s">
        <v>24</v>
      </c>
      <c r="L309" s="6"/>
      <c r="M309" s="7" t="s">
        <v>24</v>
      </c>
      <c r="N309" s="6" t="s">
        <v>25</v>
      </c>
      <c r="O309" s="8" t="s">
        <v>754</v>
      </c>
      <c r="P309" s="6" t="str">
        <f>HYPERLINK("https://docs.wto.org/imrd/directdoc.asp?DDFDocuments/t/G/TBTN25/ARG459.DOCX", "https://docs.wto.org/imrd/directdoc.asp?DDFDocuments/t/G/TBTN25/ARG459.DOCX")</f>
        <v>https://docs.wto.org/imrd/directdoc.asp?DDFDocuments/t/G/TBTN25/ARG459.DOCX</v>
      </c>
      <c r="Q309" s="6" t="str">
        <f>HYPERLINK("https://docs.wto.org/imrd/directdoc.asp?DDFDocuments/u/G/TBTN25/ARG459.DOCX", "https://docs.wto.org/imrd/directdoc.asp?DDFDocuments/u/G/TBTN25/ARG459.DOCX")</f>
        <v>https://docs.wto.org/imrd/directdoc.asp?DDFDocuments/u/G/TBTN25/ARG459.DOCX</v>
      </c>
      <c r="R309" s="6" t="str">
        <f>HYPERLINK("https://docs.wto.org/imrd/directdoc.asp?DDFDocuments/v/G/TBTN25/ARG459.DOCX", "https://docs.wto.org/imrd/directdoc.asp?DDFDocuments/v/G/TBTN25/ARG459.DOCX")</f>
        <v>https://docs.wto.org/imrd/directdoc.asp?DDFDocuments/v/G/TBTN25/ARG459.DOCX</v>
      </c>
    </row>
    <row r="310" spans="1:18" ht="60" x14ac:dyDescent="0.25">
      <c r="A310" s="8" t="s">
        <v>757</v>
      </c>
      <c r="B310" s="6" t="s">
        <v>17</v>
      </c>
      <c r="C310" s="7">
        <v>45666</v>
      </c>
      <c r="D310" s="9" t="str">
        <f>HYPERLINK("https://eping.wto.org/en/Search?viewData= G/TBT/N/BDI/551, G/TBT/N/KEN/1743, G/TBT/N/RWA/1118, G/TBT/N/TZA/1259, G/TBT/N/UGA/2091"," G/TBT/N/BDI/551, G/TBT/N/KEN/1743, G/TBT/N/RWA/1118, G/TBT/N/TZA/1259, G/TBT/N/UGA/2091")</f>
        <v xml:space="preserve"> G/TBT/N/BDI/551, G/TBT/N/KEN/1743, G/TBT/N/RWA/1118, G/TBT/N/TZA/1259, G/TBT/N/UGA/2091</v>
      </c>
      <c r="E310" s="8" t="s">
        <v>755</v>
      </c>
      <c r="F310" s="8" t="s">
        <v>756</v>
      </c>
      <c r="H310" s="8" t="s">
        <v>758</v>
      </c>
      <c r="I310" s="8" t="s">
        <v>715</v>
      </c>
      <c r="J310" s="8" t="s">
        <v>716</v>
      </c>
      <c r="K310" s="8" t="s">
        <v>81</v>
      </c>
      <c r="L310" s="6"/>
      <c r="M310" s="7">
        <v>45726</v>
      </c>
      <c r="N310" s="6" t="s">
        <v>25</v>
      </c>
      <c r="O310" s="8" t="s">
        <v>759</v>
      </c>
      <c r="P310" s="6" t="str">
        <f>HYPERLINK("https://docs.wto.org/imrd/directdoc.asp?DDFDocuments/t/G/TBTN25/BDI551.DOCX", "https://docs.wto.org/imrd/directdoc.asp?DDFDocuments/t/G/TBTN25/BDI551.DOCX")</f>
        <v>https://docs.wto.org/imrd/directdoc.asp?DDFDocuments/t/G/TBTN25/BDI551.DOCX</v>
      </c>
      <c r="Q310" s="6" t="str">
        <f>HYPERLINK("https://docs.wto.org/imrd/directdoc.asp?DDFDocuments/u/G/TBTN25/BDI551.DOCX", "https://docs.wto.org/imrd/directdoc.asp?DDFDocuments/u/G/TBTN25/BDI551.DOCX")</f>
        <v>https://docs.wto.org/imrd/directdoc.asp?DDFDocuments/u/G/TBTN25/BDI551.DOCX</v>
      </c>
      <c r="R310" s="6" t="str">
        <f>HYPERLINK("https://docs.wto.org/imrd/directdoc.asp?DDFDocuments/v/G/TBTN25/BDI551.DOCX", "https://docs.wto.org/imrd/directdoc.asp?DDFDocuments/v/G/TBTN25/BDI551.DOCX")</f>
        <v>https://docs.wto.org/imrd/directdoc.asp?DDFDocuments/v/G/TBTN25/BDI551.DOCX</v>
      </c>
    </row>
    <row r="311" spans="1:18" ht="60" x14ac:dyDescent="0.25">
      <c r="A311" s="8" t="s">
        <v>713</v>
      </c>
      <c r="B311" s="6" t="s">
        <v>46</v>
      </c>
      <c r="C311" s="7">
        <v>45666</v>
      </c>
      <c r="D311" s="9" t="str">
        <f>HYPERLINK("https://eping.wto.org/en/Search?viewData= G/TBT/N/BDI/553, G/TBT/N/KEN/1745, G/TBT/N/RWA/1120, G/TBT/N/TZA/1261, G/TBT/N/UGA/2093"," G/TBT/N/BDI/553, G/TBT/N/KEN/1745, G/TBT/N/RWA/1120, G/TBT/N/TZA/1261, G/TBT/N/UGA/2093")</f>
        <v xml:space="preserve"> G/TBT/N/BDI/553, G/TBT/N/KEN/1745, G/TBT/N/RWA/1120, G/TBT/N/TZA/1261, G/TBT/N/UGA/2093</v>
      </c>
      <c r="E311" s="8" t="s">
        <v>711</v>
      </c>
      <c r="F311" s="8" t="s">
        <v>712</v>
      </c>
      <c r="H311" s="8" t="s">
        <v>714</v>
      </c>
      <c r="I311" s="8" t="s">
        <v>715</v>
      </c>
      <c r="J311" s="8" t="s">
        <v>716</v>
      </c>
      <c r="K311" s="8" t="s">
        <v>81</v>
      </c>
      <c r="L311" s="6"/>
      <c r="M311" s="7">
        <v>45726</v>
      </c>
      <c r="N311" s="6" t="s">
        <v>25</v>
      </c>
      <c r="O311" s="8" t="s">
        <v>717</v>
      </c>
      <c r="P311" s="6" t="str">
        <f>HYPERLINK("https://docs.wto.org/imrd/directdoc.asp?DDFDocuments/t/G/TBTN25/BDI553.DOCX", "https://docs.wto.org/imrd/directdoc.asp?DDFDocuments/t/G/TBTN25/BDI553.DOCX")</f>
        <v>https://docs.wto.org/imrd/directdoc.asp?DDFDocuments/t/G/TBTN25/BDI553.DOCX</v>
      </c>
      <c r="Q311" s="6" t="str">
        <f>HYPERLINK("https://docs.wto.org/imrd/directdoc.asp?DDFDocuments/u/G/TBTN25/BDI553.DOCX", "https://docs.wto.org/imrd/directdoc.asp?DDFDocuments/u/G/TBTN25/BDI553.DOCX")</f>
        <v>https://docs.wto.org/imrd/directdoc.asp?DDFDocuments/u/G/TBTN25/BDI553.DOCX</v>
      </c>
      <c r="R311" s="6" t="str">
        <f>HYPERLINK("https://docs.wto.org/imrd/directdoc.asp?DDFDocuments/v/G/TBTN25/BDI553.DOCX", "https://docs.wto.org/imrd/directdoc.asp?DDFDocuments/v/G/TBTN25/BDI553.DOCX")</f>
        <v>https://docs.wto.org/imrd/directdoc.asp?DDFDocuments/v/G/TBTN25/BDI553.DOCX</v>
      </c>
    </row>
    <row r="312" spans="1:18" ht="60" x14ac:dyDescent="0.25">
      <c r="A312" s="8" t="s">
        <v>757</v>
      </c>
      <c r="B312" s="6" t="s">
        <v>27</v>
      </c>
      <c r="C312" s="7">
        <v>45666</v>
      </c>
      <c r="D312" s="9" t="str">
        <f>HYPERLINK("https://eping.wto.org/en/Search?viewData= G/TBT/N/BDI/551, G/TBT/N/KEN/1743, G/TBT/N/RWA/1118, G/TBT/N/TZA/1259, G/TBT/N/UGA/2091"," G/TBT/N/BDI/551, G/TBT/N/KEN/1743, G/TBT/N/RWA/1118, G/TBT/N/TZA/1259, G/TBT/N/UGA/2091")</f>
        <v xml:space="preserve"> G/TBT/N/BDI/551, G/TBT/N/KEN/1743, G/TBT/N/RWA/1118, G/TBT/N/TZA/1259, G/TBT/N/UGA/2091</v>
      </c>
      <c r="E312" s="8" t="s">
        <v>755</v>
      </c>
      <c r="F312" s="8" t="s">
        <v>756</v>
      </c>
      <c r="H312" s="8" t="s">
        <v>758</v>
      </c>
      <c r="I312" s="8" t="s">
        <v>715</v>
      </c>
      <c r="J312" s="8" t="s">
        <v>716</v>
      </c>
      <c r="K312" s="8" t="s">
        <v>81</v>
      </c>
      <c r="L312" s="6"/>
      <c r="M312" s="7">
        <v>45726</v>
      </c>
      <c r="N312" s="6" t="s">
        <v>25</v>
      </c>
      <c r="O312" s="8" t="s">
        <v>759</v>
      </c>
      <c r="P312" s="6" t="str">
        <f>HYPERLINK("https://docs.wto.org/imrd/directdoc.asp?DDFDocuments/t/G/TBTN25/BDI551.DOCX", "https://docs.wto.org/imrd/directdoc.asp?DDFDocuments/t/G/TBTN25/BDI551.DOCX")</f>
        <v>https://docs.wto.org/imrd/directdoc.asp?DDFDocuments/t/G/TBTN25/BDI551.DOCX</v>
      </c>
      <c r="Q312" s="6" t="str">
        <f>HYPERLINK("https://docs.wto.org/imrd/directdoc.asp?DDFDocuments/u/G/TBTN25/BDI551.DOCX", "https://docs.wto.org/imrd/directdoc.asp?DDFDocuments/u/G/TBTN25/BDI551.DOCX")</f>
        <v>https://docs.wto.org/imrd/directdoc.asp?DDFDocuments/u/G/TBTN25/BDI551.DOCX</v>
      </c>
      <c r="R312" s="6" t="str">
        <f>HYPERLINK("https://docs.wto.org/imrd/directdoc.asp?DDFDocuments/v/G/TBTN25/BDI551.DOCX", "https://docs.wto.org/imrd/directdoc.asp?DDFDocuments/v/G/TBTN25/BDI551.DOCX")</f>
        <v>https://docs.wto.org/imrd/directdoc.asp?DDFDocuments/v/G/TBTN25/BDI551.DOCX</v>
      </c>
    </row>
    <row r="313" spans="1:18" ht="60" x14ac:dyDescent="0.25">
      <c r="A313" s="8" t="s">
        <v>757</v>
      </c>
      <c r="B313" s="6" t="s">
        <v>40</v>
      </c>
      <c r="C313" s="7">
        <v>45666</v>
      </c>
      <c r="D313" s="9" t="str">
        <f>HYPERLINK("https://eping.wto.org/en/Search?viewData= G/TBT/N/BDI/551, G/TBT/N/KEN/1743, G/TBT/N/RWA/1118, G/TBT/N/TZA/1259, G/TBT/N/UGA/2091"," G/TBT/N/BDI/551, G/TBT/N/KEN/1743, G/TBT/N/RWA/1118, G/TBT/N/TZA/1259, G/TBT/N/UGA/2091")</f>
        <v xml:space="preserve"> G/TBT/N/BDI/551, G/TBT/N/KEN/1743, G/TBT/N/RWA/1118, G/TBT/N/TZA/1259, G/TBT/N/UGA/2091</v>
      </c>
      <c r="E313" s="8" t="s">
        <v>755</v>
      </c>
      <c r="F313" s="8" t="s">
        <v>756</v>
      </c>
      <c r="H313" s="8" t="s">
        <v>758</v>
      </c>
      <c r="I313" s="8" t="s">
        <v>715</v>
      </c>
      <c r="J313" s="8" t="s">
        <v>716</v>
      </c>
      <c r="K313" s="8" t="s">
        <v>81</v>
      </c>
      <c r="L313" s="6"/>
      <c r="M313" s="7">
        <v>45726</v>
      </c>
      <c r="N313" s="6" t="s">
        <v>25</v>
      </c>
      <c r="O313" s="8" t="s">
        <v>759</v>
      </c>
      <c r="P313" s="6" t="str">
        <f>HYPERLINK("https://docs.wto.org/imrd/directdoc.asp?DDFDocuments/t/G/TBTN25/BDI551.DOCX", "https://docs.wto.org/imrd/directdoc.asp?DDFDocuments/t/G/TBTN25/BDI551.DOCX")</f>
        <v>https://docs.wto.org/imrd/directdoc.asp?DDFDocuments/t/G/TBTN25/BDI551.DOCX</v>
      </c>
      <c r="Q313" s="6" t="str">
        <f>HYPERLINK("https://docs.wto.org/imrd/directdoc.asp?DDFDocuments/u/G/TBTN25/BDI551.DOCX", "https://docs.wto.org/imrd/directdoc.asp?DDFDocuments/u/G/TBTN25/BDI551.DOCX")</f>
        <v>https://docs.wto.org/imrd/directdoc.asp?DDFDocuments/u/G/TBTN25/BDI551.DOCX</v>
      </c>
      <c r="R313" s="6" t="str">
        <f>HYPERLINK("https://docs.wto.org/imrd/directdoc.asp?DDFDocuments/v/G/TBTN25/BDI551.DOCX", "https://docs.wto.org/imrd/directdoc.asp?DDFDocuments/v/G/TBTN25/BDI551.DOCX")</f>
        <v>https://docs.wto.org/imrd/directdoc.asp?DDFDocuments/v/G/TBTN25/BDI551.DOCX</v>
      </c>
    </row>
    <row r="314" spans="1:18" ht="60" x14ac:dyDescent="0.25">
      <c r="A314" s="8" t="s">
        <v>732</v>
      </c>
      <c r="B314" s="6" t="s">
        <v>40</v>
      </c>
      <c r="C314" s="7">
        <v>45666</v>
      </c>
      <c r="D314" s="9" t="str">
        <f>HYPERLINK("https://eping.wto.org/en/Search?viewData= G/TBT/N/BDI/554, G/TBT/N/KEN/1746, G/TBT/N/RWA/1121, G/TBT/N/TZA/1262, G/TBT/N/UGA/2094"," G/TBT/N/BDI/554, G/TBT/N/KEN/1746, G/TBT/N/RWA/1121, G/TBT/N/TZA/1262, G/TBT/N/UGA/2094")</f>
        <v xml:space="preserve"> G/TBT/N/BDI/554, G/TBT/N/KEN/1746, G/TBT/N/RWA/1121, G/TBT/N/TZA/1262, G/TBT/N/UGA/2094</v>
      </c>
      <c r="E314" s="8" t="s">
        <v>730</v>
      </c>
      <c r="F314" s="8" t="s">
        <v>731</v>
      </c>
      <c r="H314" s="8" t="s">
        <v>748</v>
      </c>
      <c r="I314" s="8" t="s">
        <v>715</v>
      </c>
      <c r="J314" s="8" t="s">
        <v>716</v>
      </c>
      <c r="K314" s="8" t="s">
        <v>81</v>
      </c>
      <c r="L314" s="6"/>
      <c r="M314" s="7">
        <v>45726</v>
      </c>
      <c r="N314" s="6" t="s">
        <v>25</v>
      </c>
      <c r="O314" s="8" t="s">
        <v>734</v>
      </c>
      <c r="P314" s="6" t="str">
        <f>HYPERLINK("https://docs.wto.org/imrd/directdoc.asp?DDFDocuments/t/G/TBTN25/BDI554.DOCX", "https://docs.wto.org/imrd/directdoc.asp?DDFDocuments/t/G/TBTN25/BDI554.DOCX")</f>
        <v>https://docs.wto.org/imrd/directdoc.asp?DDFDocuments/t/G/TBTN25/BDI554.DOCX</v>
      </c>
      <c r="Q314" s="6" t="str">
        <f>HYPERLINK("https://docs.wto.org/imrd/directdoc.asp?DDFDocuments/u/G/TBTN25/BDI554.DOCX", "https://docs.wto.org/imrd/directdoc.asp?DDFDocuments/u/G/TBTN25/BDI554.DOCX")</f>
        <v>https://docs.wto.org/imrd/directdoc.asp?DDFDocuments/u/G/TBTN25/BDI554.DOCX</v>
      </c>
      <c r="R314" s="6" t="str">
        <f>HYPERLINK("https://docs.wto.org/imrd/directdoc.asp?DDFDocuments/v/G/TBTN25/BDI554.DOCX", "https://docs.wto.org/imrd/directdoc.asp?DDFDocuments/v/G/TBTN25/BDI554.DOCX")</f>
        <v>https://docs.wto.org/imrd/directdoc.asp?DDFDocuments/v/G/TBTN25/BDI554.DOCX</v>
      </c>
    </row>
    <row r="315" spans="1:18" ht="60" x14ac:dyDescent="0.25">
      <c r="A315" s="8" t="s">
        <v>732</v>
      </c>
      <c r="B315" s="6" t="s">
        <v>46</v>
      </c>
      <c r="C315" s="7">
        <v>45666</v>
      </c>
      <c r="D315" s="9" t="str">
        <f>HYPERLINK("https://eping.wto.org/en/Search?viewData= G/TBT/N/BDI/554, G/TBT/N/KEN/1746, G/TBT/N/RWA/1121, G/TBT/N/TZA/1262, G/TBT/N/UGA/2094"," G/TBT/N/BDI/554, G/TBT/N/KEN/1746, G/TBT/N/RWA/1121, G/TBT/N/TZA/1262, G/TBT/N/UGA/2094")</f>
        <v xml:space="preserve"> G/TBT/N/BDI/554, G/TBT/N/KEN/1746, G/TBT/N/RWA/1121, G/TBT/N/TZA/1262, G/TBT/N/UGA/2094</v>
      </c>
      <c r="E315" s="8" t="s">
        <v>730</v>
      </c>
      <c r="F315" s="8" t="s">
        <v>731</v>
      </c>
      <c r="H315" s="8" t="s">
        <v>733</v>
      </c>
      <c r="I315" s="8" t="s">
        <v>715</v>
      </c>
      <c r="J315" s="8" t="s">
        <v>716</v>
      </c>
      <c r="K315" s="8" t="s">
        <v>81</v>
      </c>
      <c r="L315" s="6"/>
      <c r="M315" s="7">
        <v>45726</v>
      </c>
      <c r="N315" s="6" t="s">
        <v>25</v>
      </c>
      <c r="O315" s="8" t="s">
        <v>734</v>
      </c>
      <c r="P315" s="6" t="str">
        <f>HYPERLINK("https://docs.wto.org/imrd/directdoc.asp?DDFDocuments/t/G/TBTN25/BDI554.DOCX", "https://docs.wto.org/imrd/directdoc.asp?DDFDocuments/t/G/TBTN25/BDI554.DOCX")</f>
        <v>https://docs.wto.org/imrd/directdoc.asp?DDFDocuments/t/G/TBTN25/BDI554.DOCX</v>
      </c>
      <c r="Q315" s="6" t="str">
        <f>HYPERLINK("https://docs.wto.org/imrd/directdoc.asp?DDFDocuments/u/G/TBTN25/BDI554.DOCX", "https://docs.wto.org/imrd/directdoc.asp?DDFDocuments/u/G/TBTN25/BDI554.DOCX")</f>
        <v>https://docs.wto.org/imrd/directdoc.asp?DDFDocuments/u/G/TBTN25/BDI554.DOCX</v>
      </c>
      <c r="R315" s="6" t="str">
        <f>HYPERLINK("https://docs.wto.org/imrd/directdoc.asp?DDFDocuments/v/G/TBTN25/BDI554.DOCX", "https://docs.wto.org/imrd/directdoc.asp?DDFDocuments/v/G/TBTN25/BDI554.DOCX")</f>
        <v>https://docs.wto.org/imrd/directdoc.asp?DDFDocuments/v/G/TBTN25/BDI554.DOCX</v>
      </c>
    </row>
    <row r="316" spans="1:18" ht="60" x14ac:dyDescent="0.25">
      <c r="A316" s="8" t="s">
        <v>713</v>
      </c>
      <c r="B316" s="6" t="s">
        <v>27</v>
      </c>
      <c r="C316" s="7">
        <v>45666</v>
      </c>
      <c r="D316" s="9" t="str">
        <f>HYPERLINK("https://eping.wto.org/en/Search?viewData= G/TBT/N/BDI/553, G/TBT/N/KEN/1745, G/TBT/N/RWA/1120, G/TBT/N/TZA/1261, G/TBT/N/UGA/2093"," G/TBT/N/BDI/553, G/TBT/N/KEN/1745, G/TBT/N/RWA/1120, G/TBT/N/TZA/1261, G/TBT/N/UGA/2093")</f>
        <v xml:space="preserve"> G/TBT/N/BDI/553, G/TBT/N/KEN/1745, G/TBT/N/RWA/1120, G/TBT/N/TZA/1261, G/TBT/N/UGA/2093</v>
      </c>
      <c r="E316" s="8" t="s">
        <v>711</v>
      </c>
      <c r="F316" s="8" t="s">
        <v>712</v>
      </c>
      <c r="H316" s="8" t="s">
        <v>714</v>
      </c>
      <c r="I316" s="8" t="s">
        <v>715</v>
      </c>
      <c r="J316" s="8" t="s">
        <v>716</v>
      </c>
      <c r="K316" s="8" t="s">
        <v>81</v>
      </c>
      <c r="L316" s="6"/>
      <c r="M316" s="7">
        <v>45726</v>
      </c>
      <c r="N316" s="6" t="s">
        <v>25</v>
      </c>
      <c r="O316" s="8" t="s">
        <v>717</v>
      </c>
      <c r="P316" s="6" t="str">
        <f>HYPERLINK("https://docs.wto.org/imrd/directdoc.asp?DDFDocuments/t/G/TBTN25/BDI553.DOCX", "https://docs.wto.org/imrd/directdoc.asp?DDFDocuments/t/G/TBTN25/BDI553.DOCX")</f>
        <v>https://docs.wto.org/imrd/directdoc.asp?DDFDocuments/t/G/TBTN25/BDI553.DOCX</v>
      </c>
      <c r="Q316" s="6" t="str">
        <f>HYPERLINK("https://docs.wto.org/imrd/directdoc.asp?DDFDocuments/u/G/TBTN25/BDI553.DOCX", "https://docs.wto.org/imrd/directdoc.asp?DDFDocuments/u/G/TBTN25/BDI553.DOCX")</f>
        <v>https://docs.wto.org/imrd/directdoc.asp?DDFDocuments/u/G/TBTN25/BDI553.DOCX</v>
      </c>
      <c r="R316" s="6" t="str">
        <f>HYPERLINK("https://docs.wto.org/imrd/directdoc.asp?DDFDocuments/v/G/TBTN25/BDI553.DOCX", "https://docs.wto.org/imrd/directdoc.asp?DDFDocuments/v/G/TBTN25/BDI553.DOCX")</f>
        <v>https://docs.wto.org/imrd/directdoc.asp?DDFDocuments/v/G/TBTN25/BDI553.DOCX</v>
      </c>
    </row>
    <row r="317" spans="1:18" ht="60" x14ac:dyDescent="0.25">
      <c r="A317" s="8" t="s">
        <v>720</v>
      </c>
      <c r="B317" s="6" t="s">
        <v>45</v>
      </c>
      <c r="C317" s="7">
        <v>45666</v>
      </c>
      <c r="D317" s="9" t="str">
        <f>HYPERLINK("https://eping.wto.org/en/Search?viewData= G/TBT/N/BDI/552, G/TBT/N/KEN/1744, G/TBT/N/RWA/1119, G/TBT/N/TZA/1260, G/TBT/N/UGA/2092"," G/TBT/N/BDI/552, G/TBT/N/KEN/1744, G/TBT/N/RWA/1119, G/TBT/N/TZA/1260, G/TBT/N/UGA/2092")</f>
        <v xml:space="preserve"> G/TBT/N/BDI/552, G/TBT/N/KEN/1744, G/TBT/N/RWA/1119, G/TBT/N/TZA/1260, G/TBT/N/UGA/2092</v>
      </c>
      <c r="E317" s="8" t="s">
        <v>718</v>
      </c>
      <c r="F317" s="8" t="s">
        <v>719</v>
      </c>
      <c r="H317" s="8" t="s">
        <v>721</v>
      </c>
      <c r="I317" s="8" t="s">
        <v>722</v>
      </c>
      <c r="J317" s="8" t="s">
        <v>716</v>
      </c>
      <c r="K317" s="8" t="s">
        <v>81</v>
      </c>
      <c r="L317" s="6"/>
      <c r="M317" s="7">
        <v>45726</v>
      </c>
      <c r="N317" s="6" t="s">
        <v>25</v>
      </c>
      <c r="O317" s="8" t="s">
        <v>723</v>
      </c>
      <c r="P317" s="6" t="str">
        <f>HYPERLINK("https://docs.wto.org/imrd/directdoc.asp?DDFDocuments/t/G/TBTN25/BDI552.DOCX", "https://docs.wto.org/imrd/directdoc.asp?DDFDocuments/t/G/TBTN25/BDI552.DOCX")</f>
        <v>https://docs.wto.org/imrd/directdoc.asp?DDFDocuments/t/G/TBTN25/BDI552.DOCX</v>
      </c>
      <c r="Q317" s="6" t="str">
        <f>HYPERLINK("https://docs.wto.org/imrd/directdoc.asp?DDFDocuments/u/G/TBTN25/BDI552.DOCX", "https://docs.wto.org/imrd/directdoc.asp?DDFDocuments/u/G/TBTN25/BDI552.DOCX")</f>
        <v>https://docs.wto.org/imrd/directdoc.asp?DDFDocuments/u/G/TBTN25/BDI552.DOCX</v>
      </c>
      <c r="R317" s="6" t="str">
        <f>HYPERLINK("https://docs.wto.org/imrd/directdoc.asp?DDFDocuments/v/G/TBTN25/BDI552.DOCX", "https://docs.wto.org/imrd/directdoc.asp?DDFDocuments/v/G/TBTN25/BDI552.DOCX")</f>
        <v>https://docs.wto.org/imrd/directdoc.asp?DDFDocuments/v/G/TBTN25/BDI552.DOCX</v>
      </c>
    </row>
    <row r="318" spans="1:18" ht="270" x14ac:dyDescent="0.25">
      <c r="A318" s="8" t="s">
        <v>762</v>
      </c>
      <c r="B318" s="6" t="s">
        <v>431</v>
      </c>
      <c r="C318" s="7">
        <v>45666</v>
      </c>
      <c r="D318" s="9" t="str">
        <f>HYPERLINK("https://eping.wto.org/en/Search?viewData= G/TBT/N/UKR/327"," G/TBT/N/UKR/327")</f>
        <v xml:space="preserve"> G/TBT/N/UKR/327</v>
      </c>
      <c r="E318" s="8" t="s">
        <v>760</v>
      </c>
      <c r="F318" s="8" t="s">
        <v>761</v>
      </c>
      <c r="H318" s="8" t="s">
        <v>24</v>
      </c>
      <c r="I318" s="8" t="s">
        <v>24</v>
      </c>
      <c r="J318" s="8" t="s">
        <v>763</v>
      </c>
      <c r="K318" s="8" t="s">
        <v>24</v>
      </c>
      <c r="L318" s="6"/>
      <c r="M318" s="7">
        <v>45726</v>
      </c>
      <c r="N318" s="6" t="s">
        <v>25</v>
      </c>
      <c r="O318" s="8" t="s">
        <v>764</v>
      </c>
      <c r="P318" s="6" t="str">
        <f>HYPERLINK("https://docs.wto.org/imrd/directdoc.asp?DDFDocuments/t/G/TBTN25/UKR327.DOCX", "https://docs.wto.org/imrd/directdoc.asp?DDFDocuments/t/G/TBTN25/UKR327.DOCX")</f>
        <v>https://docs.wto.org/imrd/directdoc.asp?DDFDocuments/t/G/TBTN25/UKR327.DOCX</v>
      </c>
      <c r="Q318" s="6" t="str">
        <f>HYPERLINK("https://docs.wto.org/imrd/directdoc.asp?DDFDocuments/u/G/TBTN25/UKR327.DOCX", "https://docs.wto.org/imrd/directdoc.asp?DDFDocuments/u/G/TBTN25/UKR327.DOCX")</f>
        <v>https://docs.wto.org/imrd/directdoc.asp?DDFDocuments/u/G/TBTN25/UKR327.DOCX</v>
      </c>
      <c r="R318" s="6" t="str">
        <f>HYPERLINK("https://docs.wto.org/imrd/directdoc.asp?DDFDocuments/v/G/TBTN25/UKR327.DOCX", "https://docs.wto.org/imrd/directdoc.asp?DDFDocuments/v/G/TBTN25/UKR327.DOCX")</f>
        <v>https://docs.wto.org/imrd/directdoc.asp?DDFDocuments/v/G/TBTN25/UKR327.DOCX</v>
      </c>
    </row>
    <row r="319" spans="1:18" ht="60" x14ac:dyDescent="0.25">
      <c r="A319" s="8" t="s">
        <v>732</v>
      </c>
      <c r="B319" s="6" t="s">
        <v>17</v>
      </c>
      <c r="C319" s="7">
        <v>45666</v>
      </c>
      <c r="D319" s="9" t="str">
        <f>HYPERLINK("https://eping.wto.org/en/Search?viewData= G/TBT/N/BDI/554, G/TBT/N/KEN/1746, G/TBT/N/RWA/1121, G/TBT/N/TZA/1262, G/TBT/N/UGA/2094"," G/TBT/N/BDI/554, G/TBT/N/KEN/1746, G/TBT/N/RWA/1121, G/TBT/N/TZA/1262, G/TBT/N/UGA/2094")</f>
        <v xml:space="preserve"> G/TBT/N/BDI/554, G/TBT/N/KEN/1746, G/TBT/N/RWA/1121, G/TBT/N/TZA/1262, G/TBT/N/UGA/2094</v>
      </c>
      <c r="E319" s="8" t="s">
        <v>730</v>
      </c>
      <c r="F319" s="8" t="s">
        <v>731</v>
      </c>
      <c r="H319" s="8" t="s">
        <v>733</v>
      </c>
      <c r="I319" s="8" t="s">
        <v>715</v>
      </c>
      <c r="J319" s="8" t="s">
        <v>716</v>
      </c>
      <c r="K319" s="8" t="s">
        <v>81</v>
      </c>
      <c r="L319" s="6"/>
      <c r="M319" s="7">
        <v>45726</v>
      </c>
      <c r="N319" s="6" t="s">
        <v>25</v>
      </c>
      <c r="O319" s="8" t="s">
        <v>734</v>
      </c>
      <c r="P319" s="6" t="str">
        <f>HYPERLINK("https://docs.wto.org/imrd/directdoc.asp?DDFDocuments/t/G/TBTN25/BDI554.DOCX", "https://docs.wto.org/imrd/directdoc.asp?DDFDocuments/t/G/TBTN25/BDI554.DOCX")</f>
        <v>https://docs.wto.org/imrd/directdoc.asp?DDFDocuments/t/G/TBTN25/BDI554.DOCX</v>
      </c>
      <c r="Q319" s="6" t="str">
        <f>HYPERLINK("https://docs.wto.org/imrd/directdoc.asp?DDFDocuments/u/G/TBTN25/BDI554.DOCX", "https://docs.wto.org/imrd/directdoc.asp?DDFDocuments/u/G/TBTN25/BDI554.DOCX")</f>
        <v>https://docs.wto.org/imrd/directdoc.asp?DDFDocuments/u/G/TBTN25/BDI554.DOCX</v>
      </c>
      <c r="R319" s="6" t="str">
        <f>HYPERLINK("https://docs.wto.org/imrd/directdoc.asp?DDFDocuments/v/G/TBTN25/BDI554.DOCX", "https://docs.wto.org/imrd/directdoc.asp?DDFDocuments/v/G/TBTN25/BDI554.DOCX")</f>
        <v>https://docs.wto.org/imrd/directdoc.asp?DDFDocuments/v/G/TBTN25/BDI554.DOCX</v>
      </c>
    </row>
    <row r="320" spans="1:18" ht="60" x14ac:dyDescent="0.25">
      <c r="A320" s="8" t="s">
        <v>757</v>
      </c>
      <c r="B320" s="6" t="s">
        <v>46</v>
      </c>
      <c r="C320" s="7">
        <v>45666</v>
      </c>
      <c r="D320" s="9" t="str">
        <f>HYPERLINK("https://eping.wto.org/en/Search?viewData= G/TBT/N/BDI/551, G/TBT/N/KEN/1743, G/TBT/N/RWA/1118, G/TBT/N/TZA/1259, G/TBT/N/UGA/2091"," G/TBT/N/BDI/551, G/TBT/N/KEN/1743, G/TBT/N/RWA/1118, G/TBT/N/TZA/1259, G/TBT/N/UGA/2091")</f>
        <v xml:space="preserve"> G/TBT/N/BDI/551, G/TBT/N/KEN/1743, G/TBT/N/RWA/1118, G/TBT/N/TZA/1259, G/TBT/N/UGA/2091</v>
      </c>
      <c r="E320" s="8" t="s">
        <v>755</v>
      </c>
      <c r="F320" s="8" t="s">
        <v>756</v>
      </c>
      <c r="H320" s="8" t="s">
        <v>758</v>
      </c>
      <c r="I320" s="8" t="s">
        <v>715</v>
      </c>
      <c r="J320" s="8" t="s">
        <v>716</v>
      </c>
      <c r="K320" s="8" t="s">
        <v>81</v>
      </c>
      <c r="L320" s="6"/>
      <c r="M320" s="7">
        <v>45726</v>
      </c>
      <c r="N320" s="6" t="s">
        <v>25</v>
      </c>
      <c r="O320" s="8" t="s">
        <v>759</v>
      </c>
      <c r="P320" s="6" t="str">
        <f>HYPERLINK("https://docs.wto.org/imrd/directdoc.asp?DDFDocuments/t/G/TBTN25/BDI551.DOCX", "https://docs.wto.org/imrd/directdoc.asp?DDFDocuments/t/G/TBTN25/BDI551.DOCX")</f>
        <v>https://docs.wto.org/imrd/directdoc.asp?DDFDocuments/t/G/TBTN25/BDI551.DOCX</v>
      </c>
      <c r="Q320" s="6" t="str">
        <f>HYPERLINK("https://docs.wto.org/imrd/directdoc.asp?DDFDocuments/u/G/TBTN25/BDI551.DOCX", "https://docs.wto.org/imrd/directdoc.asp?DDFDocuments/u/G/TBTN25/BDI551.DOCX")</f>
        <v>https://docs.wto.org/imrd/directdoc.asp?DDFDocuments/u/G/TBTN25/BDI551.DOCX</v>
      </c>
      <c r="R320" s="6" t="str">
        <f>HYPERLINK("https://docs.wto.org/imrd/directdoc.asp?DDFDocuments/v/G/TBTN25/BDI551.DOCX", "https://docs.wto.org/imrd/directdoc.asp?DDFDocuments/v/G/TBTN25/BDI551.DOCX")</f>
        <v>https://docs.wto.org/imrd/directdoc.asp?DDFDocuments/v/G/TBTN25/BDI551.DOCX</v>
      </c>
    </row>
    <row r="321" spans="1:18" ht="60" x14ac:dyDescent="0.25">
      <c r="A321" s="8" t="s">
        <v>757</v>
      </c>
      <c r="B321" s="6" t="s">
        <v>45</v>
      </c>
      <c r="C321" s="7">
        <v>45666</v>
      </c>
      <c r="D321" s="9" t="str">
        <f>HYPERLINK("https://eping.wto.org/en/Search?viewData= G/TBT/N/BDI/551, G/TBT/N/KEN/1743, G/TBT/N/RWA/1118, G/TBT/N/TZA/1259, G/TBT/N/UGA/2091"," G/TBT/N/BDI/551, G/TBT/N/KEN/1743, G/TBT/N/RWA/1118, G/TBT/N/TZA/1259, G/TBT/N/UGA/2091")</f>
        <v xml:space="preserve"> G/TBT/N/BDI/551, G/TBT/N/KEN/1743, G/TBT/N/RWA/1118, G/TBT/N/TZA/1259, G/TBT/N/UGA/2091</v>
      </c>
      <c r="E321" s="8" t="s">
        <v>755</v>
      </c>
      <c r="F321" s="8" t="s">
        <v>756</v>
      </c>
      <c r="H321" s="8" t="s">
        <v>758</v>
      </c>
      <c r="I321" s="8" t="s">
        <v>715</v>
      </c>
      <c r="J321" s="8" t="s">
        <v>716</v>
      </c>
      <c r="K321" s="8" t="s">
        <v>81</v>
      </c>
      <c r="L321" s="6"/>
      <c r="M321" s="7">
        <v>45726</v>
      </c>
      <c r="N321" s="6" t="s">
        <v>25</v>
      </c>
      <c r="O321" s="8" t="s">
        <v>759</v>
      </c>
      <c r="P321" s="6" t="str">
        <f>HYPERLINK("https://docs.wto.org/imrd/directdoc.asp?DDFDocuments/t/G/TBTN25/BDI551.DOCX", "https://docs.wto.org/imrd/directdoc.asp?DDFDocuments/t/G/TBTN25/BDI551.DOCX")</f>
        <v>https://docs.wto.org/imrd/directdoc.asp?DDFDocuments/t/G/TBTN25/BDI551.DOCX</v>
      </c>
      <c r="Q321" s="6" t="str">
        <f>HYPERLINK("https://docs.wto.org/imrd/directdoc.asp?DDFDocuments/u/G/TBTN25/BDI551.DOCX", "https://docs.wto.org/imrd/directdoc.asp?DDFDocuments/u/G/TBTN25/BDI551.DOCX")</f>
        <v>https://docs.wto.org/imrd/directdoc.asp?DDFDocuments/u/G/TBTN25/BDI551.DOCX</v>
      </c>
      <c r="R321" s="6" t="str">
        <f>HYPERLINK("https://docs.wto.org/imrd/directdoc.asp?DDFDocuments/v/G/TBTN25/BDI551.DOCX", "https://docs.wto.org/imrd/directdoc.asp?DDFDocuments/v/G/TBTN25/BDI551.DOCX")</f>
        <v>https://docs.wto.org/imrd/directdoc.asp?DDFDocuments/v/G/TBTN25/BDI551.DOCX</v>
      </c>
    </row>
    <row r="322" spans="1:18" ht="90" x14ac:dyDescent="0.25">
      <c r="A322" s="8" t="s">
        <v>740</v>
      </c>
      <c r="B322" s="6" t="s">
        <v>56</v>
      </c>
      <c r="C322" s="7">
        <v>45666</v>
      </c>
      <c r="D322" s="9" t="str">
        <f>HYPERLINK("https://eping.wto.org/en/Search?viewData= G/TBT/N/CAN/736"," G/TBT/N/CAN/736")</f>
        <v xml:space="preserve"> G/TBT/N/CAN/736</v>
      </c>
      <c r="E322" s="8" t="s">
        <v>765</v>
      </c>
      <c r="F322" s="8" t="s">
        <v>766</v>
      </c>
      <c r="H322" s="8" t="s">
        <v>741</v>
      </c>
      <c r="I322" s="8" t="s">
        <v>742</v>
      </c>
      <c r="J322" s="8" t="s">
        <v>60</v>
      </c>
      <c r="K322" s="8" t="s">
        <v>24</v>
      </c>
      <c r="L322" s="6"/>
      <c r="M322" s="7">
        <v>45720</v>
      </c>
      <c r="N322" s="6" t="s">
        <v>25</v>
      </c>
      <c r="O322" s="6"/>
      <c r="P322" s="6" t="str">
        <f>HYPERLINK("https://docs.wto.org/imrd/directdoc.asp?DDFDocuments/t/G/TBTN25/CAN736.DOCX", "https://docs.wto.org/imrd/directdoc.asp?DDFDocuments/t/G/TBTN25/CAN736.DOCX")</f>
        <v>https://docs.wto.org/imrd/directdoc.asp?DDFDocuments/t/G/TBTN25/CAN736.DOCX</v>
      </c>
      <c r="Q322" s="6" t="str">
        <f>HYPERLINK("https://docs.wto.org/imrd/directdoc.asp?DDFDocuments/u/G/TBTN25/CAN736.DOCX", "https://docs.wto.org/imrd/directdoc.asp?DDFDocuments/u/G/TBTN25/CAN736.DOCX")</f>
        <v>https://docs.wto.org/imrd/directdoc.asp?DDFDocuments/u/G/TBTN25/CAN736.DOCX</v>
      </c>
      <c r="R322" s="6" t="str">
        <f>HYPERLINK("https://docs.wto.org/imrd/directdoc.asp?DDFDocuments/v/G/TBTN25/CAN736.DOCX", "https://docs.wto.org/imrd/directdoc.asp?DDFDocuments/v/G/TBTN25/CAN736.DOCX")</f>
        <v>https://docs.wto.org/imrd/directdoc.asp?DDFDocuments/v/G/TBTN25/CAN736.DOCX</v>
      </c>
    </row>
    <row r="323" spans="1:18" ht="60" x14ac:dyDescent="0.25">
      <c r="A323" s="8" t="s">
        <v>720</v>
      </c>
      <c r="B323" s="6" t="s">
        <v>17</v>
      </c>
      <c r="C323" s="7">
        <v>45666</v>
      </c>
      <c r="D323" s="9" t="str">
        <f>HYPERLINK("https://eping.wto.org/en/Search?viewData= G/TBT/N/BDI/552, G/TBT/N/KEN/1744, G/TBT/N/RWA/1119, G/TBT/N/TZA/1260, G/TBT/N/UGA/2092"," G/TBT/N/BDI/552, G/TBT/N/KEN/1744, G/TBT/N/RWA/1119, G/TBT/N/TZA/1260, G/TBT/N/UGA/2092")</f>
        <v xml:space="preserve"> G/TBT/N/BDI/552, G/TBT/N/KEN/1744, G/TBT/N/RWA/1119, G/TBT/N/TZA/1260, G/TBT/N/UGA/2092</v>
      </c>
      <c r="E323" s="8" t="s">
        <v>718</v>
      </c>
      <c r="F323" s="8" t="s">
        <v>719</v>
      </c>
      <c r="H323" s="8" t="s">
        <v>721</v>
      </c>
      <c r="I323" s="8" t="s">
        <v>722</v>
      </c>
      <c r="J323" s="8" t="s">
        <v>716</v>
      </c>
      <c r="K323" s="8" t="s">
        <v>81</v>
      </c>
      <c r="L323" s="6"/>
      <c r="M323" s="7">
        <v>45726</v>
      </c>
      <c r="N323" s="6" t="s">
        <v>25</v>
      </c>
      <c r="O323" s="8" t="s">
        <v>723</v>
      </c>
      <c r="P323" s="6" t="str">
        <f>HYPERLINK("https://docs.wto.org/imrd/directdoc.asp?DDFDocuments/t/G/TBTN25/BDI552.DOCX", "https://docs.wto.org/imrd/directdoc.asp?DDFDocuments/t/G/TBTN25/BDI552.DOCX")</f>
        <v>https://docs.wto.org/imrd/directdoc.asp?DDFDocuments/t/G/TBTN25/BDI552.DOCX</v>
      </c>
      <c r="Q323" s="6" t="str">
        <f>HYPERLINK("https://docs.wto.org/imrd/directdoc.asp?DDFDocuments/u/G/TBTN25/BDI552.DOCX", "https://docs.wto.org/imrd/directdoc.asp?DDFDocuments/u/G/TBTN25/BDI552.DOCX")</f>
        <v>https://docs.wto.org/imrd/directdoc.asp?DDFDocuments/u/G/TBTN25/BDI552.DOCX</v>
      </c>
      <c r="R323" s="6" t="str">
        <f>HYPERLINK("https://docs.wto.org/imrd/directdoc.asp?DDFDocuments/v/G/TBTN25/BDI552.DOCX", "https://docs.wto.org/imrd/directdoc.asp?DDFDocuments/v/G/TBTN25/BDI552.DOCX")</f>
        <v>https://docs.wto.org/imrd/directdoc.asp?DDFDocuments/v/G/TBTN25/BDI552.DOCX</v>
      </c>
    </row>
    <row r="324" spans="1:18" ht="60" x14ac:dyDescent="0.25">
      <c r="A324" s="8" t="s">
        <v>713</v>
      </c>
      <c r="B324" s="6" t="s">
        <v>40</v>
      </c>
      <c r="C324" s="7">
        <v>45666</v>
      </c>
      <c r="D324" s="9" t="str">
        <f>HYPERLINK("https://eping.wto.org/en/Search?viewData= G/TBT/N/BDI/553, G/TBT/N/KEN/1745, G/TBT/N/RWA/1120, G/TBT/N/TZA/1261, G/TBT/N/UGA/2093"," G/TBT/N/BDI/553, G/TBT/N/KEN/1745, G/TBT/N/RWA/1120, G/TBT/N/TZA/1261, G/TBT/N/UGA/2093")</f>
        <v xml:space="preserve"> G/TBT/N/BDI/553, G/TBT/N/KEN/1745, G/TBT/N/RWA/1120, G/TBT/N/TZA/1261, G/TBT/N/UGA/2093</v>
      </c>
      <c r="E324" s="8" t="s">
        <v>711</v>
      </c>
      <c r="F324" s="8" t="s">
        <v>712</v>
      </c>
      <c r="H324" s="8" t="s">
        <v>714</v>
      </c>
      <c r="I324" s="8" t="s">
        <v>715</v>
      </c>
      <c r="J324" s="8" t="s">
        <v>716</v>
      </c>
      <c r="K324" s="8" t="s">
        <v>81</v>
      </c>
      <c r="L324" s="6"/>
      <c r="M324" s="7">
        <v>45726</v>
      </c>
      <c r="N324" s="6" t="s">
        <v>25</v>
      </c>
      <c r="O324" s="8" t="s">
        <v>717</v>
      </c>
      <c r="P324" s="6" t="str">
        <f>HYPERLINK("https://docs.wto.org/imrd/directdoc.asp?DDFDocuments/t/G/TBTN25/BDI553.DOCX", "https://docs.wto.org/imrd/directdoc.asp?DDFDocuments/t/G/TBTN25/BDI553.DOCX")</f>
        <v>https://docs.wto.org/imrd/directdoc.asp?DDFDocuments/t/G/TBTN25/BDI553.DOCX</v>
      </c>
      <c r="Q324" s="6" t="str">
        <f>HYPERLINK("https://docs.wto.org/imrd/directdoc.asp?DDFDocuments/u/G/TBTN25/BDI553.DOCX", "https://docs.wto.org/imrd/directdoc.asp?DDFDocuments/u/G/TBTN25/BDI553.DOCX")</f>
        <v>https://docs.wto.org/imrd/directdoc.asp?DDFDocuments/u/G/TBTN25/BDI553.DOCX</v>
      </c>
      <c r="R324" s="6" t="str">
        <f>HYPERLINK("https://docs.wto.org/imrd/directdoc.asp?DDFDocuments/v/G/TBTN25/BDI553.DOCX", "https://docs.wto.org/imrd/directdoc.asp?DDFDocuments/v/G/TBTN25/BDI553.DOCX")</f>
        <v>https://docs.wto.org/imrd/directdoc.asp?DDFDocuments/v/G/TBTN25/BDI553.DOCX</v>
      </c>
    </row>
    <row r="325" spans="1:18" ht="75" x14ac:dyDescent="0.25">
      <c r="A325" s="8" t="s">
        <v>769</v>
      </c>
      <c r="B325" s="6" t="s">
        <v>222</v>
      </c>
      <c r="C325" s="7">
        <v>45666</v>
      </c>
      <c r="D325" s="9" t="str">
        <f>HYPERLINK("https://eping.wto.org/en/Search?viewData= G/TBT/N/ARE/645"," G/TBT/N/ARE/645")</f>
        <v xml:space="preserve"> G/TBT/N/ARE/645</v>
      </c>
      <c r="E325" s="8" t="s">
        <v>767</v>
      </c>
      <c r="F325" s="8" t="s">
        <v>768</v>
      </c>
      <c r="H325" s="8" t="s">
        <v>24</v>
      </c>
      <c r="I325" s="8" t="s">
        <v>770</v>
      </c>
      <c r="J325" s="8" t="s">
        <v>771</v>
      </c>
      <c r="K325" s="8" t="s">
        <v>24</v>
      </c>
      <c r="L325" s="6"/>
      <c r="M325" s="7">
        <v>45726</v>
      </c>
      <c r="N325" s="6" t="s">
        <v>25</v>
      </c>
      <c r="O325" s="8" t="s">
        <v>772</v>
      </c>
      <c r="P325" s="6" t="str">
        <f>HYPERLINK("https://docs.wto.org/imrd/directdoc.asp?DDFDocuments/t/G/TBTN25/ARE645.DOCX", "https://docs.wto.org/imrd/directdoc.asp?DDFDocuments/t/G/TBTN25/ARE645.DOCX")</f>
        <v>https://docs.wto.org/imrd/directdoc.asp?DDFDocuments/t/G/TBTN25/ARE645.DOCX</v>
      </c>
      <c r="Q325" s="6" t="str">
        <f>HYPERLINK("https://docs.wto.org/imrd/directdoc.asp?DDFDocuments/u/G/TBTN25/ARE645.DOCX", "https://docs.wto.org/imrd/directdoc.asp?DDFDocuments/u/G/TBTN25/ARE645.DOCX")</f>
        <v>https://docs.wto.org/imrd/directdoc.asp?DDFDocuments/u/G/TBTN25/ARE645.DOCX</v>
      </c>
      <c r="R325" s="6" t="str">
        <f>HYPERLINK("https://docs.wto.org/imrd/directdoc.asp?DDFDocuments/v/G/TBTN25/ARE645.DOCX", "https://docs.wto.org/imrd/directdoc.asp?DDFDocuments/v/G/TBTN25/ARE645.DOCX")</f>
        <v>https://docs.wto.org/imrd/directdoc.asp?DDFDocuments/v/G/TBTN25/ARE645.DOCX</v>
      </c>
    </row>
    <row r="326" spans="1:18" ht="180" x14ac:dyDescent="0.25">
      <c r="A326" s="8" t="s">
        <v>279</v>
      </c>
      <c r="B326" s="6" t="s">
        <v>40</v>
      </c>
      <c r="C326" s="7">
        <v>45665</v>
      </c>
      <c r="D326" s="9" t="str">
        <f>HYPERLINK("https://eping.wto.org/en/Search?viewData= G/TBT/N/BDI/548, G/TBT/N/KEN/1740, G/TBT/N/RWA/1115, G/TBT/N/TZA/1251, G/TBT/N/UGA/2088"," G/TBT/N/BDI/548, G/TBT/N/KEN/1740, G/TBT/N/RWA/1115, G/TBT/N/TZA/1251, G/TBT/N/UGA/2088")</f>
        <v xml:space="preserve"> G/TBT/N/BDI/548, G/TBT/N/KEN/1740, G/TBT/N/RWA/1115, G/TBT/N/TZA/1251, G/TBT/N/UGA/2088</v>
      </c>
      <c r="E326" s="8" t="s">
        <v>773</v>
      </c>
      <c r="F326" s="8" t="s">
        <v>774</v>
      </c>
      <c r="H326" s="8" t="s">
        <v>24</v>
      </c>
      <c r="I326" s="8" t="s">
        <v>201</v>
      </c>
      <c r="J326" s="8" t="s">
        <v>602</v>
      </c>
      <c r="K326" s="8" t="s">
        <v>81</v>
      </c>
      <c r="L326" s="6"/>
      <c r="M326" s="7">
        <v>45725</v>
      </c>
      <c r="N326" s="6" t="s">
        <v>25</v>
      </c>
      <c r="O326" s="8" t="s">
        <v>775</v>
      </c>
      <c r="P326" s="6" t="str">
        <f>HYPERLINK("https://docs.wto.org/imrd/directdoc.asp?DDFDocuments/t/G/TBTN25/BDI548.DOCX", "https://docs.wto.org/imrd/directdoc.asp?DDFDocuments/t/G/TBTN25/BDI548.DOCX")</f>
        <v>https://docs.wto.org/imrd/directdoc.asp?DDFDocuments/t/G/TBTN25/BDI548.DOCX</v>
      </c>
      <c r="Q326" s="6" t="str">
        <f>HYPERLINK("https://docs.wto.org/imrd/directdoc.asp?DDFDocuments/u/G/TBTN25/BDI548.DOCX", "https://docs.wto.org/imrd/directdoc.asp?DDFDocuments/u/G/TBTN25/BDI548.DOCX")</f>
        <v>https://docs.wto.org/imrd/directdoc.asp?DDFDocuments/u/G/TBTN25/BDI548.DOCX</v>
      </c>
      <c r="R326" s="6" t="str">
        <f>HYPERLINK("https://docs.wto.org/imrd/directdoc.asp?DDFDocuments/v/G/TBTN25/BDI548.DOCX", "https://docs.wto.org/imrd/directdoc.asp?DDFDocuments/v/G/TBTN25/BDI548.DOCX")</f>
        <v>https://docs.wto.org/imrd/directdoc.asp?DDFDocuments/v/G/TBTN25/BDI548.DOCX</v>
      </c>
    </row>
    <row r="327" spans="1:18" ht="45" x14ac:dyDescent="0.25">
      <c r="A327" s="8" t="s">
        <v>279</v>
      </c>
      <c r="B327" s="6" t="s">
        <v>27</v>
      </c>
      <c r="C327" s="7">
        <v>45665</v>
      </c>
      <c r="D327" s="9" t="str">
        <f>HYPERLINK("https://eping.wto.org/en/Search?viewData= G/TBT/N/BDI/544, G/TBT/N/KEN/1736, G/TBT/N/RWA/1111, G/TBT/N/TZA/1247, G/TBT/N/UGA/2084"," G/TBT/N/BDI/544, G/TBT/N/KEN/1736, G/TBT/N/RWA/1111, G/TBT/N/TZA/1247, G/TBT/N/UGA/2084")</f>
        <v xml:space="preserve"> G/TBT/N/BDI/544, G/TBT/N/KEN/1736, G/TBT/N/RWA/1111, G/TBT/N/TZA/1247, G/TBT/N/UGA/2084</v>
      </c>
      <c r="E327" s="8" t="s">
        <v>776</v>
      </c>
      <c r="F327" s="8" t="s">
        <v>777</v>
      </c>
      <c r="H327" s="8" t="s">
        <v>24</v>
      </c>
      <c r="I327" s="8" t="s">
        <v>201</v>
      </c>
      <c r="J327" s="8" t="s">
        <v>602</v>
      </c>
      <c r="K327" s="8" t="s">
        <v>81</v>
      </c>
      <c r="L327" s="6"/>
      <c r="M327" s="7">
        <v>45725</v>
      </c>
      <c r="N327" s="6" t="s">
        <v>25</v>
      </c>
      <c r="O327" s="8" t="s">
        <v>778</v>
      </c>
      <c r="P327" s="6" t="str">
        <f>HYPERLINK("https://docs.wto.org/imrd/directdoc.asp?DDFDocuments/t/G/TBTN25/BDI544.DOCX", "https://docs.wto.org/imrd/directdoc.asp?DDFDocuments/t/G/TBTN25/BDI544.DOCX")</f>
        <v>https://docs.wto.org/imrd/directdoc.asp?DDFDocuments/t/G/TBTN25/BDI544.DOCX</v>
      </c>
      <c r="Q327" s="6" t="str">
        <f>HYPERLINK("https://docs.wto.org/imrd/directdoc.asp?DDFDocuments/u/G/TBTN25/BDI544.DOCX", "https://docs.wto.org/imrd/directdoc.asp?DDFDocuments/u/G/TBTN25/BDI544.DOCX")</f>
        <v>https://docs.wto.org/imrd/directdoc.asp?DDFDocuments/u/G/TBTN25/BDI544.DOCX</v>
      </c>
      <c r="R327" s="6" t="str">
        <f>HYPERLINK("https://docs.wto.org/imrd/directdoc.asp?DDFDocuments/v/G/TBTN25/BDI544.DOCX", "https://docs.wto.org/imrd/directdoc.asp?DDFDocuments/v/G/TBTN25/BDI544.DOCX")</f>
        <v>https://docs.wto.org/imrd/directdoc.asp?DDFDocuments/v/G/TBTN25/BDI544.DOCX</v>
      </c>
    </row>
    <row r="328" spans="1:18" ht="45" x14ac:dyDescent="0.25">
      <c r="A328" s="8" t="s">
        <v>279</v>
      </c>
      <c r="B328" s="6" t="s">
        <v>45</v>
      </c>
      <c r="C328" s="7">
        <v>45665</v>
      </c>
      <c r="D328" s="9" t="str">
        <f>HYPERLINK("https://eping.wto.org/en/Search?viewData= G/TBT/N/BDI/543, G/TBT/N/KEN/1735, G/TBT/N/RWA/1110, G/TBT/N/TZA/1246, G/TBT/N/UGA/2083"," G/TBT/N/BDI/543, G/TBT/N/KEN/1735, G/TBT/N/RWA/1110, G/TBT/N/TZA/1246, G/TBT/N/UGA/2083")</f>
        <v xml:space="preserve"> G/TBT/N/BDI/543, G/TBT/N/KEN/1735, G/TBT/N/RWA/1110, G/TBT/N/TZA/1246, G/TBT/N/UGA/2083</v>
      </c>
      <c r="E328" s="8" t="s">
        <v>779</v>
      </c>
      <c r="F328" s="8" t="s">
        <v>780</v>
      </c>
      <c r="H328" s="8" t="s">
        <v>24</v>
      </c>
      <c r="I328" s="8" t="s">
        <v>201</v>
      </c>
      <c r="J328" s="8" t="s">
        <v>602</v>
      </c>
      <c r="K328" s="8" t="s">
        <v>81</v>
      </c>
      <c r="L328" s="6"/>
      <c r="M328" s="7">
        <v>45725</v>
      </c>
      <c r="N328" s="6" t="s">
        <v>25</v>
      </c>
      <c r="O328" s="8" t="s">
        <v>781</v>
      </c>
      <c r="P328" s="6" t="str">
        <f>HYPERLINK("https://docs.wto.org/imrd/directdoc.asp?DDFDocuments/t/G/TBTN25/BDI543.DOCX", "https://docs.wto.org/imrd/directdoc.asp?DDFDocuments/t/G/TBTN25/BDI543.DOCX")</f>
        <v>https://docs.wto.org/imrd/directdoc.asp?DDFDocuments/t/G/TBTN25/BDI543.DOCX</v>
      </c>
      <c r="Q328" s="6" t="str">
        <f>HYPERLINK("https://docs.wto.org/imrd/directdoc.asp?DDFDocuments/u/G/TBTN25/BDI543.DOCX", "https://docs.wto.org/imrd/directdoc.asp?DDFDocuments/u/G/TBTN25/BDI543.DOCX")</f>
        <v>https://docs.wto.org/imrd/directdoc.asp?DDFDocuments/u/G/TBTN25/BDI543.DOCX</v>
      </c>
      <c r="R328" s="6" t="str">
        <f>HYPERLINK("https://docs.wto.org/imrd/directdoc.asp?DDFDocuments/v/G/TBTN25/BDI543.DOCX", "https://docs.wto.org/imrd/directdoc.asp?DDFDocuments/v/G/TBTN25/BDI543.DOCX")</f>
        <v>https://docs.wto.org/imrd/directdoc.asp?DDFDocuments/v/G/TBTN25/BDI543.DOCX</v>
      </c>
    </row>
    <row r="329" spans="1:18" ht="45" x14ac:dyDescent="0.25">
      <c r="A329" s="8" t="s">
        <v>315</v>
      </c>
      <c r="B329" s="6" t="s">
        <v>45</v>
      </c>
      <c r="C329" s="7">
        <v>45665</v>
      </c>
      <c r="D329" s="9" t="str">
        <f>HYPERLINK("https://eping.wto.org/en/Search?viewData= G/TBT/N/BDI/541, G/TBT/N/KEN/1733, G/TBT/N/RWA/1108, G/TBT/N/TZA/1244, G/TBT/N/UGA/2081"," G/TBT/N/BDI/541, G/TBT/N/KEN/1733, G/TBT/N/RWA/1108, G/TBT/N/TZA/1244, G/TBT/N/UGA/2081")</f>
        <v xml:space="preserve"> G/TBT/N/BDI/541, G/TBT/N/KEN/1733, G/TBT/N/RWA/1108, G/TBT/N/TZA/1244, G/TBT/N/UGA/2081</v>
      </c>
      <c r="E329" s="8" t="s">
        <v>782</v>
      </c>
      <c r="F329" s="8" t="s">
        <v>783</v>
      </c>
      <c r="H329" s="8" t="s">
        <v>24</v>
      </c>
      <c r="I329" s="8" t="s">
        <v>316</v>
      </c>
      <c r="J329" s="8" t="s">
        <v>602</v>
      </c>
      <c r="K329" s="8" t="s">
        <v>81</v>
      </c>
      <c r="L329" s="6"/>
      <c r="M329" s="7">
        <v>45725</v>
      </c>
      <c r="N329" s="6" t="s">
        <v>25</v>
      </c>
      <c r="O329" s="8" t="s">
        <v>784</v>
      </c>
      <c r="P329" s="6" t="str">
        <f>HYPERLINK("https://docs.wto.org/imrd/directdoc.asp?DDFDocuments/t/G/TBTN25/BDI541.DOCX", "https://docs.wto.org/imrd/directdoc.asp?DDFDocuments/t/G/TBTN25/BDI541.DOCX")</f>
        <v>https://docs.wto.org/imrd/directdoc.asp?DDFDocuments/t/G/TBTN25/BDI541.DOCX</v>
      </c>
      <c r="Q329" s="6" t="str">
        <f>HYPERLINK("https://docs.wto.org/imrd/directdoc.asp?DDFDocuments/u/G/TBTN25/BDI541.DOCX", "https://docs.wto.org/imrd/directdoc.asp?DDFDocuments/u/G/TBTN25/BDI541.DOCX")</f>
        <v>https://docs.wto.org/imrd/directdoc.asp?DDFDocuments/u/G/TBTN25/BDI541.DOCX</v>
      </c>
      <c r="R329" s="6" t="str">
        <f>HYPERLINK("https://docs.wto.org/imrd/directdoc.asp?DDFDocuments/v/G/TBTN25/BDI541.DOCX", "https://docs.wto.org/imrd/directdoc.asp?DDFDocuments/v/G/TBTN25/BDI541.DOCX")</f>
        <v>https://docs.wto.org/imrd/directdoc.asp?DDFDocuments/v/G/TBTN25/BDI541.DOCX</v>
      </c>
    </row>
    <row r="330" spans="1:18" ht="60" x14ac:dyDescent="0.25">
      <c r="A330" s="8" t="s">
        <v>315</v>
      </c>
      <c r="B330" s="6" t="s">
        <v>45</v>
      </c>
      <c r="C330" s="7">
        <v>45665</v>
      </c>
      <c r="D330" s="9" t="str">
        <f>HYPERLINK("https://eping.wto.org/en/Search?viewData= G/TBT/N/BDI/546, G/TBT/N/KEN/1738, G/TBT/N/RWA/1113, G/TBT/N/TZA/1249, G/TBT/N/UGA/2086"," G/TBT/N/BDI/546, G/TBT/N/KEN/1738, G/TBT/N/RWA/1113, G/TBT/N/TZA/1249, G/TBT/N/UGA/2086")</f>
        <v xml:space="preserve"> G/TBT/N/BDI/546, G/TBT/N/KEN/1738, G/TBT/N/RWA/1113, G/TBT/N/TZA/1249, G/TBT/N/UGA/2086</v>
      </c>
      <c r="E330" s="8" t="s">
        <v>785</v>
      </c>
      <c r="F330" s="8" t="s">
        <v>786</v>
      </c>
      <c r="H330" s="8" t="s">
        <v>24</v>
      </c>
      <c r="I330" s="8" t="s">
        <v>316</v>
      </c>
      <c r="J330" s="8" t="s">
        <v>602</v>
      </c>
      <c r="K330" s="8" t="s">
        <v>81</v>
      </c>
      <c r="L330" s="6"/>
      <c r="M330" s="7">
        <v>45725</v>
      </c>
      <c r="N330" s="6" t="s">
        <v>25</v>
      </c>
      <c r="O330" s="8" t="s">
        <v>787</v>
      </c>
      <c r="P330" s="6" t="str">
        <f>HYPERLINK("https://docs.wto.org/imrd/directdoc.asp?DDFDocuments/t/G/TBTN25/BDI546.DOCX", "https://docs.wto.org/imrd/directdoc.asp?DDFDocuments/t/G/TBTN25/BDI546.DOCX")</f>
        <v>https://docs.wto.org/imrd/directdoc.asp?DDFDocuments/t/G/TBTN25/BDI546.DOCX</v>
      </c>
      <c r="Q330" s="6" t="str">
        <f>HYPERLINK("https://docs.wto.org/imrd/directdoc.asp?DDFDocuments/u/G/TBTN25/BDI546.DOCX", "https://docs.wto.org/imrd/directdoc.asp?DDFDocuments/u/G/TBTN25/BDI546.DOCX")</f>
        <v>https://docs.wto.org/imrd/directdoc.asp?DDFDocuments/u/G/TBTN25/BDI546.DOCX</v>
      </c>
      <c r="R330" s="6" t="str">
        <f>HYPERLINK("https://docs.wto.org/imrd/directdoc.asp?DDFDocuments/v/G/TBTN25/BDI546.DOCX", "https://docs.wto.org/imrd/directdoc.asp?DDFDocuments/v/G/TBTN25/BDI546.DOCX")</f>
        <v>https://docs.wto.org/imrd/directdoc.asp?DDFDocuments/v/G/TBTN25/BDI546.DOCX</v>
      </c>
    </row>
    <row r="331" spans="1:18" ht="120" x14ac:dyDescent="0.25">
      <c r="A331" s="8" t="s">
        <v>790</v>
      </c>
      <c r="B331" s="6" t="s">
        <v>214</v>
      </c>
      <c r="C331" s="7">
        <v>45665</v>
      </c>
      <c r="D331" s="9" t="str">
        <f>HYPERLINK("https://eping.wto.org/en/Search?viewData= G/TBT/N/KOR/1252"," G/TBT/N/KOR/1252")</f>
        <v xml:space="preserve"> G/TBT/N/KOR/1252</v>
      </c>
      <c r="E331" s="8" t="s">
        <v>788</v>
      </c>
      <c r="F331" s="8" t="s">
        <v>789</v>
      </c>
      <c r="H331" s="8" t="s">
        <v>24</v>
      </c>
      <c r="I331" s="8" t="s">
        <v>791</v>
      </c>
      <c r="J331" s="8" t="s">
        <v>168</v>
      </c>
      <c r="K331" s="8" t="s">
        <v>153</v>
      </c>
      <c r="L331" s="6"/>
      <c r="M331" s="7">
        <v>45725</v>
      </c>
      <c r="N331" s="6" t="s">
        <v>25</v>
      </c>
      <c r="O331" s="8" t="s">
        <v>792</v>
      </c>
      <c r="P331" s="6" t="str">
        <f>HYPERLINK("https://docs.wto.org/imrd/directdoc.asp?DDFDocuments/t/G/TBTN25/KOR1252.DOCX", "https://docs.wto.org/imrd/directdoc.asp?DDFDocuments/t/G/TBTN25/KOR1252.DOCX")</f>
        <v>https://docs.wto.org/imrd/directdoc.asp?DDFDocuments/t/G/TBTN25/KOR1252.DOCX</v>
      </c>
      <c r="Q331" s="6" t="str">
        <f>HYPERLINK("https://docs.wto.org/imrd/directdoc.asp?DDFDocuments/u/G/TBTN25/KOR1252.DOCX", "https://docs.wto.org/imrd/directdoc.asp?DDFDocuments/u/G/TBTN25/KOR1252.DOCX")</f>
        <v>https://docs.wto.org/imrd/directdoc.asp?DDFDocuments/u/G/TBTN25/KOR1252.DOCX</v>
      </c>
      <c r="R331" s="6" t="str">
        <f>HYPERLINK("https://docs.wto.org/imrd/directdoc.asp?DDFDocuments/v/G/TBTN25/KOR1252.DOCX", "https://docs.wto.org/imrd/directdoc.asp?DDFDocuments/v/G/TBTN25/KOR1252.DOCX")</f>
        <v>https://docs.wto.org/imrd/directdoc.asp?DDFDocuments/v/G/TBTN25/KOR1252.DOCX</v>
      </c>
    </row>
    <row r="332" spans="1:18" ht="30" x14ac:dyDescent="0.25">
      <c r="A332" s="8" t="s">
        <v>796</v>
      </c>
      <c r="B332" s="6" t="s">
        <v>793</v>
      </c>
      <c r="C332" s="7">
        <v>45665</v>
      </c>
      <c r="D332" s="9" t="str">
        <f>HYPERLINK("https://eping.wto.org/en/Search?viewData= G/TBT/N/BRA/1584"," G/TBT/N/BRA/1584")</f>
        <v xml:space="preserve"> G/TBT/N/BRA/1584</v>
      </c>
      <c r="E332" s="8" t="s">
        <v>794</v>
      </c>
      <c r="F332" s="8" t="s">
        <v>795</v>
      </c>
      <c r="H332" s="8" t="s">
        <v>484</v>
      </c>
      <c r="I332" s="8" t="s">
        <v>797</v>
      </c>
      <c r="J332" s="8" t="s">
        <v>88</v>
      </c>
      <c r="K332" s="8" t="s">
        <v>68</v>
      </c>
      <c r="L332" s="6"/>
      <c r="M332" s="7">
        <v>45723</v>
      </c>
      <c r="N332" s="6" t="s">
        <v>25</v>
      </c>
      <c r="O332" s="8" t="s">
        <v>798</v>
      </c>
      <c r="P332" s="6" t="str">
        <f>HYPERLINK("https://docs.wto.org/imrd/directdoc.asp?DDFDocuments/t/G/TBTN25/BRA1584.DOCX", "https://docs.wto.org/imrd/directdoc.asp?DDFDocuments/t/G/TBTN25/BRA1584.DOCX")</f>
        <v>https://docs.wto.org/imrd/directdoc.asp?DDFDocuments/t/G/TBTN25/BRA1584.DOCX</v>
      </c>
      <c r="Q332" s="6" t="str">
        <f>HYPERLINK("https://docs.wto.org/imrd/directdoc.asp?DDFDocuments/u/G/TBTN25/BRA1584.DOCX", "https://docs.wto.org/imrd/directdoc.asp?DDFDocuments/u/G/TBTN25/BRA1584.DOCX")</f>
        <v>https://docs.wto.org/imrd/directdoc.asp?DDFDocuments/u/G/TBTN25/BRA1584.DOCX</v>
      </c>
      <c r="R332" s="6" t="str">
        <f>HYPERLINK("https://docs.wto.org/imrd/directdoc.asp?DDFDocuments/v/G/TBTN25/BRA1584.DOCX", "https://docs.wto.org/imrd/directdoc.asp?DDFDocuments/v/G/TBTN25/BRA1584.DOCX")</f>
        <v>https://docs.wto.org/imrd/directdoc.asp?DDFDocuments/v/G/TBTN25/BRA1584.DOCX</v>
      </c>
    </row>
    <row r="333" spans="1:18" ht="45" x14ac:dyDescent="0.25">
      <c r="A333" s="8" t="s">
        <v>801</v>
      </c>
      <c r="B333" s="6" t="s">
        <v>27</v>
      </c>
      <c r="C333" s="7">
        <v>45665</v>
      </c>
      <c r="D333" s="9" t="str">
        <f>HYPERLINK("https://eping.wto.org/en/Search?viewData= G/TBT/N/BDI/549, G/TBT/N/KEN/1741, G/TBT/N/RWA/1116, G/TBT/N/TZA/1252, G/TBT/N/UGA/2089"," G/TBT/N/BDI/549, G/TBT/N/KEN/1741, G/TBT/N/RWA/1116, G/TBT/N/TZA/1252, G/TBT/N/UGA/2089")</f>
        <v xml:space="preserve"> G/TBT/N/BDI/549, G/TBT/N/KEN/1741, G/TBT/N/RWA/1116, G/TBT/N/TZA/1252, G/TBT/N/UGA/2089</v>
      </c>
      <c r="E333" s="8" t="s">
        <v>799</v>
      </c>
      <c r="F333" s="8" t="s">
        <v>800</v>
      </c>
      <c r="H333" s="8" t="s">
        <v>802</v>
      </c>
      <c r="I333" s="8" t="s">
        <v>803</v>
      </c>
      <c r="J333" s="8" t="s">
        <v>804</v>
      </c>
      <c r="K333" s="8" t="s">
        <v>24</v>
      </c>
      <c r="L333" s="6"/>
      <c r="M333" s="7">
        <v>45725</v>
      </c>
      <c r="N333" s="6" t="s">
        <v>25</v>
      </c>
      <c r="O333" s="8" t="s">
        <v>805</v>
      </c>
      <c r="P333" s="6" t="str">
        <f>HYPERLINK("https://docs.wto.org/imrd/directdoc.asp?DDFDocuments/t/G/TBTN25/BDI549.DOCX", "https://docs.wto.org/imrd/directdoc.asp?DDFDocuments/t/G/TBTN25/BDI549.DOCX")</f>
        <v>https://docs.wto.org/imrd/directdoc.asp?DDFDocuments/t/G/TBTN25/BDI549.DOCX</v>
      </c>
      <c r="Q333" s="6" t="str">
        <f>HYPERLINK("https://docs.wto.org/imrd/directdoc.asp?DDFDocuments/u/G/TBTN25/BDI549.DOCX", "https://docs.wto.org/imrd/directdoc.asp?DDFDocuments/u/G/TBTN25/BDI549.DOCX")</f>
        <v>https://docs.wto.org/imrd/directdoc.asp?DDFDocuments/u/G/TBTN25/BDI549.DOCX</v>
      </c>
      <c r="R333" s="6" t="str">
        <f>HYPERLINK("https://docs.wto.org/imrd/directdoc.asp?DDFDocuments/v/G/TBTN25/BDI549.DOCX", "https://docs.wto.org/imrd/directdoc.asp?DDFDocuments/v/G/TBTN25/BDI549.DOCX")</f>
        <v>https://docs.wto.org/imrd/directdoc.asp?DDFDocuments/v/G/TBTN25/BDI549.DOCX</v>
      </c>
    </row>
    <row r="334" spans="1:18" ht="45" x14ac:dyDescent="0.25">
      <c r="A334" s="8" t="s">
        <v>808</v>
      </c>
      <c r="B334" s="6" t="s">
        <v>92</v>
      </c>
      <c r="C334" s="7">
        <v>45665</v>
      </c>
      <c r="D334" s="9" t="str">
        <f>HYPERLINK("https://eping.wto.org/en/Search?viewData= G/TBT/N/EU/1106"," G/TBT/N/EU/1106")</f>
        <v xml:space="preserve"> G/TBT/N/EU/1106</v>
      </c>
      <c r="E334" s="8" t="s">
        <v>806</v>
      </c>
      <c r="F334" s="8" t="s">
        <v>807</v>
      </c>
      <c r="H334" s="8" t="s">
        <v>24</v>
      </c>
      <c r="I334" s="8" t="s">
        <v>809</v>
      </c>
      <c r="J334" s="8" t="s">
        <v>810</v>
      </c>
      <c r="K334" s="8" t="s">
        <v>24</v>
      </c>
      <c r="L334" s="6"/>
      <c r="M334" s="7">
        <v>45725</v>
      </c>
      <c r="N334" s="6" t="s">
        <v>25</v>
      </c>
      <c r="O334" s="8" t="s">
        <v>811</v>
      </c>
      <c r="P334" s="6" t="str">
        <f>HYPERLINK("https://docs.wto.org/imrd/directdoc.asp?DDFDocuments/t/G/TBTN25/EU1106.DOCX", "https://docs.wto.org/imrd/directdoc.asp?DDFDocuments/t/G/TBTN25/EU1106.DOCX")</f>
        <v>https://docs.wto.org/imrd/directdoc.asp?DDFDocuments/t/G/TBTN25/EU1106.DOCX</v>
      </c>
      <c r="Q334" s="6" t="str">
        <f>HYPERLINK("https://docs.wto.org/imrd/directdoc.asp?DDFDocuments/u/G/TBTN25/EU1106.DOCX", "https://docs.wto.org/imrd/directdoc.asp?DDFDocuments/u/G/TBTN25/EU1106.DOCX")</f>
        <v>https://docs.wto.org/imrd/directdoc.asp?DDFDocuments/u/G/TBTN25/EU1106.DOCX</v>
      </c>
      <c r="R334" s="6" t="str">
        <f>HYPERLINK("https://docs.wto.org/imrd/directdoc.asp?DDFDocuments/v/G/TBTN25/EU1106.DOCX", "https://docs.wto.org/imrd/directdoc.asp?DDFDocuments/v/G/TBTN25/EU1106.DOCX")</f>
        <v>https://docs.wto.org/imrd/directdoc.asp?DDFDocuments/v/G/TBTN25/EU1106.DOCX</v>
      </c>
    </row>
    <row r="335" spans="1:18" ht="60" x14ac:dyDescent="0.25">
      <c r="A335" s="8" t="s">
        <v>315</v>
      </c>
      <c r="B335" s="6" t="s">
        <v>27</v>
      </c>
      <c r="C335" s="7">
        <v>45665</v>
      </c>
      <c r="D335" s="9" t="str">
        <f>HYPERLINK("https://eping.wto.org/en/Search?viewData= G/TBT/N/BDI/542, G/TBT/N/KEN/1734, G/TBT/N/RWA/1109, G/TBT/N/TZA/1245, G/TBT/N/UGA/2082"," G/TBT/N/BDI/542, G/TBT/N/KEN/1734, G/TBT/N/RWA/1109, G/TBT/N/TZA/1245, G/TBT/N/UGA/2082")</f>
        <v xml:space="preserve"> G/TBT/N/BDI/542, G/TBT/N/KEN/1734, G/TBT/N/RWA/1109, G/TBT/N/TZA/1245, G/TBT/N/UGA/2082</v>
      </c>
      <c r="E335" s="8" t="s">
        <v>812</v>
      </c>
      <c r="F335" s="8" t="s">
        <v>813</v>
      </c>
      <c r="H335" s="8" t="s">
        <v>24</v>
      </c>
      <c r="I335" s="8" t="s">
        <v>316</v>
      </c>
      <c r="J335" s="8" t="s">
        <v>602</v>
      </c>
      <c r="K335" s="8" t="s">
        <v>81</v>
      </c>
      <c r="L335" s="6"/>
      <c r="M335" s="7">
        <v>45725</v>
      </c>
      <c r="N335" s="6" t="s">
        <v>25</v>
      </c>
      <c r="O335" s="8" t="s">
        <v>814</v>
      </c>
      <c r="P335" s="6" t="str">
        <f>HYPERLINK("https://docs.wto.org/imrd/directdoc.asp?DDFDocuments/t/G/TBTN25/BDI542.DOCX", "https://docs.wto.org/imrd/directdoc.asp?DDFDocuments/t/G/TBTN25/BDI542.DOCX")</f>
        <v>https://docs.wto.org/imrd/directdoc.asp?DDFDocuments/t/G/TBTN25/BDI542.DOCX</v>
      </c>
      <c r="Q335" s="6" t="str">
        <f>HYPERLINK("https://docs.wto.org/imrd/directdoc.asp?DDFDocuments/u/G/TBTN25/BDI542.DOCX", "https://docs.wto.org/imrd/directdoc.asp?DDFDocuments/u/G/TBTN25/BDI542.DOCX")</f>
        <v>https://docs.wto.org/imrd/directdoc.asp?DDFDocuments/u/G/TBTN25/BDI542.DOCX</v>
      </c>
      <c r="R335" s="6" t="str">
        <f>HYPERLINK("https://docs.wto.org/imrd/directdoc.asp?DDFDocuments/v/G/TBTN25/BDI542.DOCX", "https://docs.wto.org/imrd/directdoc.asp?DDFDocuments/v/G/TBTN25/BDI542.DOCX")</f>
        <v>https://docs.wto.org/imrd/directdoc.asp?DDFDocuments/v/G/TBTN25/BDI542.DOCX</v>
      </c>
    </row>
    <row r="336" spans="1:18" ht="90" x14ac:dyDescent="0.25">
      <c r="A336" s="8" t="s">
        <v>279</v>
      </c>
      <c r="B336" s="6" t="s">
        <v>17</v>
      </c>
      <c r="C336" s="7">
        <v>45665</v>
      </c>
      <c r="D336" s="9" t="str">
        <f>HYPERLINK("https://eping.wto.org/en/Search?viewData= G/TBT/N/BDI/547, G/TBT/N/KEN/1739, G/TBT/N/RWA/1114, G/TBT/N/TZA/1250, G/TBT/N/UGA/2087"," G/TBT/N/BDI/547, G/TBT/N/KEN/1739, G/TBT/N/RWA/1114, G/TBT/N/TZA/1250, G/TBT/N/UGA/2087")</f>
        <v xml:space="preserve"> G/TBT/N/BDI/547, G/TBT/N/KEN/1739, G/TBT/N/RWA/1114, G/TBT/N/TZA/1250, G/TBT/N/UGA/2087</v>
      </c>
      <c r="E336" s="8" t="s">
        <v>815</v>
      </c>
      <c r="F336" s="8" t="s">
        <v>816</v>
      </c>
      <c r="H336" s="8" t="s">
        <v>24</v>
      </c>
      <c r="I336" s="8" t="s">
        <v>201</v>
      </c>
      <c r="J336" s="8" t="s">
        <v>602</v>
      </c>
      <c r="K336" s="8" t="s">
        <v>81</v>
      </c>
      <c r="L336" s="6"/>
      <c r="M336" s="7">
        <v>45725</v>
      </c>
      <c r="N336" s="6" t="s">
        <v>25</v>
      </c>
      <c r="O336" s="8" t="s">
        <v>817</v>
      </c>
      <c r="P336" s="6" t="str">
        <f>HYPERLINK("https://docs.wto.org/imrd/directdoc.asp?DDFDocuments/t/G/TBTN25/BDI547.DOCX", "https://docs.wto.org/imrd/directdoc.asp?DDFDocuments/t/G/TBTN25/BDI547.DOCX")</f>
        <v>https://docs.wto.org/imrd/directdoc.asp?DDFDocuments/t/G/TBTN25/BDI547.DOCX</v>
      </c>
      <c r="Q336" s="6" t="str">
        <f>HYPERLINK("https://docs.wto.org/imrd/directdoc.asp?DDFDocuments/u/G/TBTN25/BDI547.DOCX", "https://docs.wto.org/imrd/directdoc.asp?DDFDocuments/u/G/TBTN25/BDI547.DOCX")</f>
        <v>https://docs.wto.org/imrd/directdoc.asp?DDFDocuments/u/G/TBTN25/BDI547.DOCX</v>
      </c>
      <c r="R336" s="6" t="str">
        <f>HYPERLINK("https://docs.wto.org/imrd/directdoc.asp?DDFDocuments/v/G/TBTN25/BDI547.DOCX", "https://docs.wto.org/imrd/directdoc.asp?DDFDocuments/v/G/TBTN25/BDI547.DOCX")</f>
        <v>https://docs.wto.org/imrd/directdoc.asp?DDFDocuments/v/G/TBTN25/BDI547.DOCX</v>
      </c>
    </row>
    <row r="337" spans="1:18" ht="180" x14ac:dyDescent="0.25">
      <c r="A337" s="8" t="s">
        <v>279</v>
      </c>
      <c r="B337" s="6" t="s">
        <v>46</v>
      </c>
      <c r="C337" s="7">
        <v>45665</v>
      </c>
      <c r="D337" s="9" t="str">
        <f>HYPERLINK("https://eping.wto.org/en/Search?viewData= G/TBT/N/BDI/548, G/TBT/N/KEN/1740, G/TBT/N/RWA/1115, G/TBT/N/TZA/1251, G/TBT/N/UGA/2088"," G/TBT/N/BDI/548, G/TBT/N/KEN/1740, G/TBT/N/RWA/1115, G/TBT/N/TZA/1251, G/TBT/N/UGA/2088")</f>
        <v xml:space="preserve"> G/TBT/N/BDI/548, G/TBT/N/KEN/1740, G/TBT/N/RWA/1115, G/TBT/N/TZA/1251, G/TBT/N/UGA/2088</v>
      </c>
      <c r="E337" s="8" t="s">
        <v>773</v>
      </c>
      <c r="F337" s="8" t="s">
        <v>774</v>
      </c>
      <c r="H337" s="8" t="s">
        <v>24</v>
      </c>
      <c r="I337" s="8" t="s">
        <v>201</v>
      </c>
      <c r="J337" s="8" t="s">
        <v>602</v>
      </c>
      <c r="K337" s="8" t="s">
        <v>81</v>
      </c>
      <c r="L337" s="6"/>
      <c r="M337" s="7">
        <v>45725</v>
      </c>
      <c r="N337" s="6" t="s">
        <v>25</v>
      </c>
      <c r="O337" s="8" t="s">
        <v>775</v>
      </c>
      <c r="P337" s="6" t="str">
        <f>HYPERLINK("https://docs.wto.org/imrd/directdoc.asp?DDFDocuments/t/G/TBTN25/BDI548.DOCX", "https://docs.wto.org/imrd/directdoc.asp?DDFDocuments/t/G/TBTN25/BDI548.DOCX")</f>
        <v>https://docs.wto.org/imrd/directdoc.asp?DDFDocuments/t/G/TBTN25/BDI548.DOCX</v>
      </c>
      <c r="Q337" s="6" t="str">
        <f>HYPERLINK("https://docs.wto.org/imrd/directdoc.asp?DDFDocuments/u/G/TBTN25/BDI548.DOCX", "https://docs.wto.org/imrd/directdoc.asp?DDFDocuments/u/G/TBTN25/BDI548.DOCX")</f>
        <v>https://docs.wto.org/imrd/directdoc.asp?DDFDocuments/u/G/TBTN25/BDI548.DOCX</v>
      </c>
      <c r="R337" s="6" t="str">
        <f>HYPERLINK("https://docs.wto.org/imrd/directdoc.asp?DDFDocuments/v/G/TBTN25/BDI548.DOCX", "https://docs.wto.org/imrd/directdoc.asp?DDFDocuments/v/G/TBTN25/BDI548.DOCX")</f>
        <v>https://docs.wto.org/imrd/directdoc.asp?DDFDocuments/v/G/TBTN25/BDI548.DOCX</v>
      </c>
    </row>
    <row r="338" spans="1:18" ht="315" x14ac:dyDescent="0.25">
      <c r="A338" s="8" t="s">
        <v>820</v>
      </c>
      <c r="B338" s="6" t="s">
        <v>155</v>
      </c>
      <c r="C338" s="7">
        <v>45665</v>
      </c>
      <c r="D338" s="9" t="str">
        <f>HYPERLINK("https://eping.wto.org/en/Search?viewData= G/TBT/N/USA/2173"," G/TBT/N/USA/2173")</f>
        <v xml:space="preserve"> G/TBT/N/USA/2173</v>
      </c>
      <c r="E338" s="8" t="s">
        <v>818</v>
      </c>
      <c r="F338" s="8" t="s">
        <v>819</v>
      </c>
      <c r="H338" s="8" t="s">
        <v>24</v>
      </c>
      <c r="I338" s="8" t="s">
        <v>212</v>
      </c>
      <c r="J338" s="8" t="s">
        <v>88</v>
      </c>
      <c r="K338" s="8" t="s">
        <v>24</v>
      </c>
      <c r="L338" s="6"/>
      <c r="M338" s="7">
        <v>45719</v>
      </c>
      <c r="N338" s="6" t="s">
        <v>25</v>
      </c>
      <c r="O338" s="8" t="s">
        <v>821</v>
      </c>
      <c r="P338" s="6" t="str">
        <f>HYPERLINK("https://docs.wto.org/imrd/directdoc.asp?DDFDocuments/t/G/TBTN25/USA2173.DOCX", "https://docs.wto.org/imrd/directdoc.asp?DDFDocuments/t/G/TBTN25/USA2173.DOCX")</f>
        <v>https://docs.wto.org/imrd/directdoc.asp?DDFDocuments/t/G/TBTN25/USA2173.DOCX</v>
      </c>
      <c r="Q338" s="6" t="str">
        <f>HYPERLINK("https://docs.wto.org/imrd/directdoc.asp?DDFDocuments/u/G/TBTN25/USA2173.DOCX", "https://docs.wto.org/imrd/directdoc.asp?DDFDocuments/u/G/TBTN25/USA2173.DOCX")</f>
        <v>https://docs.wto.org/imrd/directdoc.asp?DDFDocuments/u/G/TBTN25/USA2173.DOCX</v>
      </c>
      <c r="R338" s="6" t="str">
        <f>HYPERLINK("https://docs.wto.org/imrd/directdoc.asp?DDFDocuments/v/G/TBTN25/USA2173.DOCX", "https://docs.wto.org/imrd/directdoc.asp?DDFDocuments/v/G/TBTN25/USA2173.DOCX")</f>
        <v>https://docs.wto.org/imrd/directdoc.asp?DDFDocuments/v/G/TBTN25/USA2173.DOCX</v>
      </c>
    </row>
    <row r="339" spans="1:18" ht="90" x14ac:dyDescent="0.25">
      <c r="A339" s="8" t="s">
        <v>279</v>
      </c>
      <c r="B339" s="6" t="s">
        <v>45</v>
      </c>
      <c r="C339" s="7">
        <v>45665</v>
      </c>
      <c r="D339" s="9" t="str">
        <f>HYPERLINK("https://eping.wto.org/en/Search?viewData= G/TBT/N/BDI/547, G/TBT/N/KEN/1739, G/TBT/N/RWA/1114, G/TBT/N/TZA/1250, G/TBT/N/UGA/2087"," G/TBT/N/BDI/547, G/TBT/N/KEN/1739, G/TBT/N/RWA/1114, G/TBT/N/TZA/1250, G/TBT/N/UGA/2087")</f>
        <v xml:space="preserve"> G/TBT/N/BDI/547, G/TBT/N/KEN/1739, G/TBT/N/RWA/1114, G/TBT/N/TZA/1250, G/TBT/N/UGA/2087</v>
      </c>
      <c r="E339" s="8" t="s">
        <v>815</v>
      </c>
      <c r="F339" s="8" t="s">
        <v>816</v>
      </c>
      <c r="H339" s="8" t="s">
        <v>24</v>
      </c>
      <c r="I339" s="8" t="s">
        <v>201</v>
      </c>
      <c r="J339" s="8" t="s">
        <v>602</v>
      </c>
      <c r="K339" s="8" t="s">
        <v>81</v>
      </c>
      <c r="L339" s="6"/>
      <c r="M339" s="7">
        <v>45725</v>
      </c>
      <c r="N339" s="6" t="s">
        <v>25</v>
      </c>
      <c r="O339" s="8" t="s">
        <v>817</v>
      </c>
      <c r="P339" s="6" t="str">
        <f>HYPERLINK("https://docs.wto.org/imrd/directdoc.asp?DDFDocuments/t/G/TBTN25/BDI547.DOCX", "https://docs.wto.org/imrd/directdoc.asp?DDFDocuments/t/G/TBTN25/BDI547.DOCX")</f>
        <v>https://docs.wto.org/imrd/directdoc.asp?DDFDocuments/t/G/TBTN25/BDI547.DOCX</v>
      </c>
      <c r="Q339" s="6" t="str">
        <f>HYPERLINK("https://docs.wto.org/imrd/directdoc.asp?DDFDocuments/u/G/TBTN25/BDI547.DOCX", "https://docs.wto.org/imrd/directdoc.asp?DDFDocuments/u/G/TBTN25/BDI547.DOCX")</f>
        <v>https://docs.wto.org/imrd/directdoc.asp?DDFDocuments/u/G/TBTN25/BDI547.DOCX</v>
      </c>
      <c r="R339" s="6" t="str">
        <f>HYPERLINK("https://docs.wto.org/imrd/directdoc.asp?DDFDocuments/v/G/TBTN25/BDI547.DOCX", "https://docs.wto.org/imrd/directdoc.asp?DDFDocuments/v/G/TBTN25/BDI547.DOCX")</f>
        <v>https://docs.wto.org/imrd/directdoc.asp?DDFDocuments/v/G/TBTN25/BDI547.DOCX</v>
      </c>
    </row>
    <row r="340" spans="1:18" ht="165" x14ac:dyDescent="0.25">
      <c r="A340" s="8" t="s">
        <v>824</v>
      </c>
      <c r="B340" s="6" t="s">
        <v>214</v>
      </c>
      <c r="C340" s="7">
        <v>45665</v>
      </c>
      <c r="D340" s="9" t="str">
        <f>HYPERLINK("https://eping.wto.org/en/Search?viewData= G/TBT/N/KOR/1248"," G/TBT/N/KOR/1248")</f>
        <v xml:space="preserve"> G/TBT/N/KOR/1248</v>
      </c>
      <c r="E340" s="8" t="s">
        <v>822</v>
      </c>
      <c r="F340" s="8" t="s">
        <v>823</v>
      </c>
      <c r="H340" s="8" t="s">
        <v>24</v>
      </c>
      <c r="I340" s="8" t="s">
        <v>138</v>
      </c>
      <c r="J340" s="8" t="s">
        <v>436</v>
      </c>
      <c r="K340" s="8" t="s">
        <v>68</v>
      </c>
      <c r="L340" s="6"/>
      <c r="M340" s="7">
        <v>45685</v>
      </c>
      <c r="N340" s="6" t="s">
        <v>25</v>
      </c>
      <c r="O340" s="8" t="s">
        <v>825</v>
      </c>
      <c r="P340" s="6" t="str">
        <f>HYPERLINK("https://docs.wto.org/imrd/directdoc.asp?DDFDocuments/t/G/TBTN25/KOR1248.DOCX", "https://docs.wto.org/imrd/directdoc.asp?DDFDocuments/t/G/TBTN25/KOR1248.DOCX")</f>
        <v>https://docs.wto.org/imrd/directdoc.asp?DDFDocuments/t/G/TBTN25/KOR1248.DOCX</v>
      </c>
      <c r="Q340" s="6" t="str">
        <f>HYPERLINK("https://docs.wto.org/imrd/directdoc.asp?DDFDocuments/u/G/TBTN25/KOR1248.DOCX", "https://docs.wto.org/imrd/directdoc.asp?DDFDocuments/u/G/TBTN25/KOR1248.DOCX")</f>
        <v>https://docs.wto.org/imrd/directdoc.asp?DDFDocuments/u/G/TBTN25/KOR1248.DOCX</v>
      </c>
      <c r="R340" s="6" t="str">
        <f>HYPERLINK("https://docs.wto.org/imrd/directdoc.asp?DDFDocuments/v/G/TBTN25/KOR1248.DOCX", "https://docs.wto.org/imrd/directdoc.asp?DDFDocuments/v/G/TBTN25/KOR1248.DOCX")</f>
        <v>https://docs.wto.org/imrd/directdoc.asp?DDFDocuments/v/G/TBTN25/KOR1248.DOCX</v>
      </c>
    </row>
    <row r="341" spans="1:18" ht="90" x14ac:dyDescent="0.25">
      <c r="A341" s="8" t="s">
        <v>828</v>
      </c>
      <c r="B341" s="6" t="s">
        <v>214</v>
      </c>
      <c r="C341" s="7">
        <v>45665</v>
      </c>
      <c r="D341" s="9" t="str">
        <f>HYPERLINK("https://eping.wto.org/en/Search?viewData= G/TBT/N/KOR/1256"," G/TBT/N/KOR/1256")</f>
        <v xml:space="preserve"> G/TBT/N/KOR/1256</v>
      </c>
      <c r="E341" s="8" t="s">
        <v>826</v>
      </c>
      <c r="F341" s="8" t="s">
        <v>827</v>
      </c>
      <c r="H341" s="8" t="s">
        <v>24</v>
      </c>
      <c r="I341" s="8" t="s">
        <v>829</v>
      </c>
      <c r="J341" s="8" t="s">
        <v>830</v>
      </c>
      <c r="K341" s="8" t="s">
        <v>68</v>
      </c>
      <c r="L341" s="6"/>
      <c r="M341" s="7">
        <v>45725</v>
      </c>
      <c r="N341" s="6" t="s">
        <v>25</v>
      </c>
      <c r="O341" s="8" t="s">
        <v>831</v>
      </c>
      <c r="P341" s="6" t="str">
        <f>HYPERLINK("https://docs.wto.org/imrd/directdoc.asp?DDFDocuments/t/G/TBTN25/KOR1256.DOCX", "https://docs.wto.org/imrd/directdoc.asp?DDFDocuments/t/G/TBTN25/KOR1256.DOCX")</f>
        <v>https://docs.wto.org/imrd/directdoc.asp?DDFDocuments/t/G/TBTN25/KOR1256.DOCX</v>
      </c>
      <c r="Q341" s="6" t="str">
        <f>HYPERLINK("https://docs.wto.org/imrd/directdoc.asp?DDFDocuments/u/G/TBTN25/KOR1256.DOCX", "https://docs.wto.org/imrd/directdoc.asp?DDFDocuments/u/G/TBTN25/KOR1256.DOCX")</f>
        <v>https://docs.wto.org/imrd/directdoc.asp?DDFDocuments/u/G/TBTN25/KOR1256.DOCX</v>
      </c>
      <c r="R341" s="6" t="str">
        <f>HYPERLINK("https://docs.wto.org/imrd/directdoc.asp?DDFDocuments/v/G/TBTN25/KOR1256.DOCX", "https://docs.wto.org/imrd/directdoc.asp?DDFDocuments/v/G/TBTN25/KOR1256.DOCX")</f>
        <v>https://docs.wto.org/imrd/directdoc.asp?DDFDocuments/v/G/TBTN25/KOR1256.DOCX</v>
      </c>
    </row>
    <row r="342" spans="1:18" ht="90" x14ac:dyDescent="0.25">
      <c r="A342" s="8" t="s">
        <v>279</v>
      </c>
      <c r="B342" s="6" t="s">
        <v>46</v>
      </c>
      <c r="C342" s="7">
        <v>45665</v>
      </c>
      <c r="D342" s="9" t="str">
        <f>HYPERLINK("https://eping.wto.org/en/Search?viewData= G/TBT/N/BDI/547, G/TBT/N/KEN/1739, G/TBT/N/RWA/1114, G/TBT/N/TZA/1250, G/TBT/N/UGA/2087"," G/TBT/N/BDI/547, G/TBT/N/KEN/1739, G/TBT/N/RWA/1114, G/TBT/N/TZA/1250, G/TBT/N/UGA/2087")</f>
        <v xml:space="preserve"> G/TBT/N/BDI/547, G/TBT/N/KEN/1739, G/TBT/N/RWA/1114, G/TBT/N/TZA/1250, G/TBT/N/UGA/2087</v>
      </c>
      <c r="E342" s="8" t="s">
        <v>815</v>
      </c>
      <c r="F342" s="8" t="s">
        <v>816</v>
      </c>
      <c r="H342" s="8" t="s">
        <v>24</v>
      </c>
      <c r="I342" s="8" t="s">
        <v>201</v>
      </c>
      <c r="J342" s="8" t="s">
        <v>602</v>
      </c>
      <c r="K342" s="8" t="s">
        <v>81</v>
      </c>
      <c r="L342" s="6"/>
      <c r="M342" s="7">
        <v>45725</v>
      </c>
      <c r="N342" s="6" t="s">
        <v>25</v>
      </c>
      <c r="O342" s="8" t="s">
        <v>817</v>
      </c>
      <c r="P342" s="6" t="str">
        <f>HYPERLINK("https://docs.wto.org/imrd/directdoc.asp?DDFDocuments/t/G/TBTN25/BDI547.DOCX", "https://docs.wto.org/imrd/directdoc.asp?DDFDocuments/t/G/TBTN25/BDI547.DOCX")</f>
        <v>https://docs.wto.org/imrd/directdoc.asp?DDFDocuments/t/G/TBTN25/BDI547.DOCX</v>
      </c>
      <c r="Q342" s="6" t="str">
        <f>HYPERLINK("https://docs.wto.org/imrd/directdoc.asp?DDFDocuments/u/G/TBTN25/BDI547.DOCX", "https://docs.wto.org/imrd/directdoc.asp?DDFDocuments/u/G/TBTN25/BDI547.DOCX")</f>
        <v>https://docs.wto.org/imrd/directdoc.asp?DDFDocuments/u/G/TBTN25/BDI547.DOCX</v>
      </c>
      <c r="R342" s="6" t="str">
        <f>HYPERLINK("https://docs.wto.org/imrd/directdoc.asp?DDFDocuments/v/G/TBTN25/BDI547.DOCX", "https://docs.wto.org/imrd/directdoc.asp?DDFDocuments/v/G/TBTN25/BDI547.DOCX")</f>
        <v>https://docs.wto.org/imrd/directdoc.asp?DDFDocuments/v/G/TBTN25/BDI547.DOCX</v>
      </c>
    </row>
    <row r="343" spans="1:18" ht="90" x14ac:dyDescent="0.25">
      <c r="A343" s="8" t="s">
        <v>279</v>
      </c>
      <c r="B343" s="6" t="s">
        <v>27</v>
      </c>
      <c r="C343" s="7">
        <v>45665</v>
      </c>
      <c r="D343" s="9" t="str">
        <f>HYPERLINK("https://eping.wto.org/en/Search?viewData= G/TBT/N/BDI/547, G/TBT/N/KEN/1739, G/TBT/N/RWA/1114, G/TBT/N/TZA/1250, G/TBT/N/UGA/2087"," G/TBT/N/BDI/547, G/TBT/N/KEN/1739, G/TBT/N/RWA/1114, G/TBT/N/TZA/1250, G/TBT/N/UGA/2087")</f>
        <v xml:space="preserve"> G/TBT/N/BDI/547, G/TBT/N/KEN/1739, G/TBT/N/RWA/1114, G/TBT/N/TZA/1250, G/TBT/N/UGA/2087</v>
      </c>
      <c r="E343" s="8" t="s">
        <v>815</v>
      </c>
      <c r="F343" s="8" t="s">
        <v>816</v>
      </c>
      <c r="H343" s="8" t="s">
        <v>24</v>
      </c>
      <c r="I343" s="8" t="s">
        <v>201</v>
      </c>
      <c r="J343" s="8" t="s">
        <v>602</v>
      </c>
      <c r="K343" s="8" t="s">
        <v>81</v>
      </c>
      <c r="L343" s="6"/>
      <c r="M343" s="7">
        <v>45725</v>
      </c>
      <c r="N343" s="6" t="s">
        <v>25</v>
      </c>
      <c r="O343" s="8" t="s">
        <v>817</v>
      </c>
      <c r="P343" s="6" t="str">
        <f>HYPERLINK("https://docs.wto.org/imrd/directdoc.asp?DDFDocuments/t/G/TBTN25/BDI547.DOCX", "https://docs.wto.org/imrd/directdoc.asp?DDFDocuments/t/G/TBTN25/BDI547.DOCX")</f>
        <v>https://docs.wto.org/imrd/directdoc.asp?DDFDocuments/t/G/TBTN25/BDI547.DOCX</v>
      </c>
      <c r="Q343" s="6" t="str">
        <f>HYPERLINK("https://docs.wto.org/imrd/directdoc.asp?DDFDocuments/u/G/TBTN25/BDI547.DOCX", "https://docs.wto.org/imrd/directdoc.asp?DDFDocuments/u/G/TBTN25/BDI547.DOCX")</f>
        <v>https://docs.wto.org/imrd/directdoc.asp?DDFDocuments/u/G/TBTN25/BDI547.DOCX</v>
      </c>
      <c r="R343" s="6" t="str">
        <f>HYPERLINK("https://docs.wto.org/imrd/directdoc.asp?DDFDocuments/v/G/TBTN25/BDI547.DOCX", "https://docs.wto.org/imrd/directdoc.asp?DDFDocuments/v/G/TBTN25/BDI547.DOCX")</f>
        <v>https://docs.wto.org/imrd/directdoc.asp?DDFDocuments/v/G/TBTN25/BDI547.DOCX</v>
      </c>
    </row>
    <row r="344" spans="1:18" ht="120" x14ac:dyDescent="0.25">
      <c r="A344" s="8" t="s">
        <v>824</v>
      </c>
      <c r="B344" s="6" t="s">
        <v>214</v>
      </c>
      <c r="C344" s="7">
        <v>45665</v>
      </c>
      <c r="D344" s="9" t="str">
        <f>HYPERLINK("https://eping.wto.org/en/Search?viewData= G/TBT/N/KOR/1247"," G/TBT/N/KOR/1247")</f>
        <v xml:space="preserve"> G/TBT/N/KOR/1247</v>
      </c>
      <c r="E344" s="8" t="s">
        <v>832</v>
      </c>
      <c r="F344" s="8" t="s">
        <v>833</v>
      </c>
      <c r="H344" s="8" t="s">
        <v>24</v>
      </c>
      <c r="I344" s="8" t="s">
        <v>138</v>
      </c>
      <c r="J344" s="8" t="s">
        <v>436</v>
      </c>
      <c r="K344" s="8" t="s">
        <v>68</v>
      </c>
      <c r="L344" s="6"/>
      <c r="M344" s="7">
        <v>45685</v>
      </c>
      <c r="N344" s="6" t="s">
        <v>25</v>
      </c>
      <c r="O344" s="8" t="s">
        <v>834</v>
      </c>
      <c r="P344" s="6" t="str">
        <f>HYPERLINK("https://docs.wto.org/imrd/directdoc.asp?DDFDocuments/t/G/TBTN25/KOR1247.DOCX", "https://docs.wto.org/imrd/directdoc.asp?DDFDocuments/t/G/TBTN25/KOR1247.DOCX")</f>
        <v>https://docs.wto.org/imrd/directdoc.asp?DDFDocuments/t/G/TBTN25/KOR1247.DOCX</v>
      </c>
      <c r="Q344" s="6" t="str">
        <f>HYPERLINK("https://docs.wto.org/imrd/directdoc.asp?DDFDocuments/u/G/TBTN25/KOR1247.DOCX", "https://docs.wto.org/imrd/directdoc.asp?DDFDocuments/u/G/TBTN25/KOR1247.DOCX")</f>
        <v>https://docs.wto.org/imrd/directdoc.asp?DDFDocuments/u/G/TBTN25/KOR1247.DOCX</v>
      </c>
      <c r="R344" s="6" t="str">
        <f>HYPERLINK("https://docs.wto.org/imrd/directdoc.asp?DDFDocuments/v/G/TBTN25/KOR1247.DOCX", "https://docs.wto.org/imrd/directdoc.asp?DDFDocuments/v/G/TBTN25/KOR1247.DOCX")</f>
        <v>https://docs.wto.org/imrd/directdoc.asp?DDFDocuments/v/G/TBTN25/KOR1247.DOCX</v>
      </c>
    </row>
    <row r="345" spans="1:18" ht="90" x14ac:dyDescent="0.25">
      <c r="A345" s="8" t="s">
        <v>837</v>
      </c>
      <c r="B345" s="6" t="s">
        <v>155</v>
      </c>
      <c r="C345" s="7">
        <v>45665</v>
      </c>
      <c r="D345" s="9" t="str">
        <f>HYPERLINK("https://eping.wto.org/en/Search?viewData= G/TBT/N/USA/2172"," G/TBT/N/USA/2172")</f>
        <v xml:space="preserve"> G/TBT/N/USA/2172</v>
      </c>
      <c r="E345" s="8" t="s">
        <v>835</v>
      </c>
      <c r="F345" s="8" t="s">
        <v>836</v>
      </c>
      <c r="H345" s="8" t="s">
        <v>24</v>
      </c>
      <c r="I345" s="8" t="s">
        <v>226</v>
      </c>
      <c r="J345" s="8" t="s">
        <v>168</v>
      </c>
      <c r="K345" s="8" t="s">
        <v>81</v>
      </c>
      <c r="L345" s="6"/>
      <c r="M345" s="7">
        <v>45719</v>
      </c>
      <c r="N345" s="6" t="s">
        <v>25</v>
      </c>
      <c r="O345" s="8" t="s">
        <v>838</v>
      </c>
      <c r="P345" s="6" t="str">
        <f>HYPERLINK("https://docs.wto.org/imrd/directdoc.asp?DDFDocuments/t/G/TBTN25/USA2172.DOCX", "https://docs.wto.org/imrd/directdoc.asp?DDFDocuments/t/G/TBTN25/USA2172.DOCX")</f>
        <v>https://docs.wto.org/imrd/directdoc.asp?DDFDocuments/t/G/TBTN25/USA2172.DOCX</v>
      </c>
      <c r="Q345" s="6" t="str">
        <f>HYPERLINK("https://docs.wto.org/imrd/directdoc.asp?DDFDocuments/u/G/TBTN25/USA2172.DOCX", "https://docs.wto.org/imrd/directdoc.asp?DDFDocuments/u/G/TBTN25/USA2172.DOCX")</f>
        <v>https://docs.wto.org/imrd/directdoc.asp?DDFDocuments/u/G/TBTN25/USA2172.DOCX</v>
      </c>
      <c r="R345" s="6" t="str">
        <f>HYPERLINK("https://docs.wto.org/imrd/directdoc.asp?DDFDocuments/v/G/TBTN25/USA2172.DOCX", "https://docs.wto.org/imrd/directdoc.asp?DDFDocuments/v/G/TBTN25/USA2172.DOCX")</f>
        <v>https://docs.wto.org/imrd/directdoc.asp?DDFDocuments/v/G/TBTN25/USA2172.DOCX</v>
      </c>
    </row>
    <row r="346" spans="1:18" ht="105" x14ac:dyDescent="0.25">
      <c r="A346" s="8" t="s">
        <v>828</v>
      </c>
      <c r="B346" s="6" t="s">
        <v>214</v>
      </c>
      <c r="C346" s="7">
        <v>45665</v>
      </c>
      <c r="D346" s="9" t="str">
        <f>HYPERLINK("https://eping.wto.org/en/Search?viewData= G/TBT/N/KOR/1250"," G/TBT/N/KOR/1250")</f>
        <v xml:space="preserve"> G/TBT/N/KOR/1250</v>
      </c>
      <c r="E346" s="8" t="s">
        <v>839</v>
      </c>
      <c r="F346" s="8" t="s">
        <v>840</v>
      </c>
      <c r="H346" s="8" t="s">
        <v>24</v>
      </c>
      <c r="I346" s="8" t="s">
        <v>829</v>
      </c>
      <c r="J346" s="8" t="s">
        <v>168</v>
      </c>
      <c r="K346" s="8" t="s">
        <v>153</v>
      </c>
      <c r="L346" s="6"/>
      <c r="M346" s="7">
        <v>45725</v>
      </c>
      <c r="N346" s="6" t="s">
        <v>25</v>
      </c>
      <c r="O346" s="8" t="s">
        <v>841</v>
      </c>
      <c r="P346" s="6" t="str">
        <f>HYPERLINK("https://docs.wto.org/imrd/directdoc.asp?DDFDocuments/t/G/TBTN25/KOR1250.DOCX", "https://docs.wto.org/imrd/directdoc.asp?DDFDocuments/t/G/TBTN25/KOR1250.DOCX")</f>
        <v>https://docs.wto.org/imrd/directdoc.asp?DDFDocuments/t/G/TBTN25/KOR1250.DOCX</v>
      </c>
      <c r="Q346" s="6" t="str">
        <f>HYPERLINK("https://docs.wto.org/imrd/directdoc.asp?DDFDocuments/u/G/TBTN25/KOR1250.DOCX", "https://docs.wto.org/imrd/directdoc.asp?DDFDocuments/u/G/TBTN25/KOR1250.DOCX")</f>
        <v>https://docs.wto.org/imrd/directdoc.asp?DDFDocuments/u/G/TBTN25/KOR1250.DOCX</v>
      </c>
      <c r="R346" s="6" t="str">
        <f>HYPERLINK("https://docs.wto.org/imrd/directdoc.asp?DDFDocuments/v/G/TBTN25/KOR1250.DOCX", "https://docs.wto.org/imrd/directdoc.asp?DDFDocuments/v/G/TBTN25/KOR1250.DOCX")</f>
        <v>https://docs.wto.org/imrd/directdoc.asp?DDFDocuments/v/G/TBTN25/KOR1250.DOCX</v>
      </c>
    </row>
    <row r="347" spans="1:18" ht="150" x14ac:dyDescent="0.25">
      <c r="A347" s="8" t="s">
        <v>844</v>
      </c>
      <c r="B347" s="6" t="s">
        <v>214</v>
      </c>
      <c r="C347" s="7">
        <v>45665</v>
      </c>
      <c r="D347" s="9" t="str">
        <f>HYPERLINK("https://eping.wto.org/en/Search?viewData= G/TBT/N/KOR/1251"," G/TBT/N/KOR/1251")</f>
        <v xml:space="preserve"> G/TBT/N/KOR/1251</v>
      </c>
      <c r="E347" s="8" t="s">
        <v>842</v>
      </c>
      <c r="F347" s="8" t="s">
        <v>843</v>
      </c>
      <c r="H347" s="8" t="s">
        <v>24</v>
      </c>
      <c r="I347" s="8" t="s">
        <v>829</v>
      </c>
      <c r="J347" s="8" t="s">
        <v>88</v>
      </c>
      <c r="K347" s="8" t="s">
        <v>68</v>
      </c>
      <c r="L347" s="6"/>
      <c r="M347" s="7">
        <v>45725</v>
      </c>
      <c r="N347" s="6" t="s">
        <v>25</v>
      </c>
      <c r="O347" s="8" t="s">
        <v>845</v>
      </c>
      <c r="P347" s="6" t="str">
        <f>HYPERLINK("https://docs.wto.org/imrd/directdoc.asp?DDFDocuments/t/G/TBTN25/KOR1251.DOCX", "https://docs.wto.org/imrd/directdoc.asp?DDFDocuments/t/G/TBTN25/KOR1251.DOCX")</f>
        <v>https://docs.wto.org/imrd/directdoc.asp?DDFDocuments/t/G/TBTN25/KOR1251.DOCX</v>
      </c>
      <c r="Q347" s="6" t="str">
        <f>HYPERLINK("https://docs.wto.org/imrd/directdoc.asp?DDFDocuments/u/G/TBTN25/KOR1251.DOCX", "https://docs.wto.org/imrd/directdoc.asp?DDFDocuments/u/G/TBTN25/KOR1251.DOCX")</f>
        <v>https://docs.wto.org/imrd/directdoc.asp?DDFDocuments/u/G/TBTN25/KOR1251.DOCX</v>
      </c>
      <c r="R347" s="6" t="str">
        <f>HYPERLINK("https://docs.wto.org/imrd/directdoc.asp?DDFDocuments/v/G/TBTN25/KOR1251.DOCX", "https://docs.wto.org/imrd/directdoc.asp?DDFDocuments/v/G/TBTN25/KOR1251.DOCX")</f>
        <v>https://docs.wto.org/imrd/directdoc.asp?DDFDocuments/v/G/TBTN25/KOR1251.DOCX</v>
      </c>
    </row>
    <row r="348" spans="1:18" ht="45" x14ac:dyDescent="0.25">
      <c r="A348" s="8" t="s">
        <v>801</v>
      </c>
      <c r="B348" s="6" t="s">
        <v>27</v>
      </c>
      <c r="C348" s="7">
        <v>45665</v>
      </c>
      <c r="D348" s="9" t="str">
        <f>HYPERLINK("https://eping.wto.org/en/Search?viewData= G/TBT/N/BDI/550, G/TBT/N/KEN/1742, G/TBT/N/RWA/1117, G/TBT/N/TZA/1253, G/TBT/N/UGA/2090"," G/TBT/N/BDI/550, G/TBT/N/KEN/1742, G/TBT/N/RWA/1117, G/TBT/N/TZA/1253, G/TBT/N/UGA/2090")</f>
        <v xml:space="preserve"> G/TBT/N/BDI/550, G/TBT/N/KEN/1742, G/TBT/N/RWA/1117, G/TBT/N/TZA/1253, G/TBT/N/UGA/2090</v>
      </c>
      <c r="E348" s="8" t="s">
        <v>846</v>
      </c>
      <c r="F348" s="8" t="s">
        <v>847</v>
      </c>
      <c r="H348" s="8" t="s">
        <v>802</v>
      </c>
      <c r="I348" s="8" t="s">
        <v>803</v>
      </c>
      <c r="J348" s="8" t="s">
        <v>804</v>
      </c>
      <c r="K348" s="8" t="s">
        <v>24</v>
      </c>
      <c r="L348" s="6"/>
      <c r="M348" s="7">
        <v>45725</v>
      </c>
      <c r="N348" s="6" t="s">
        <v>25</v>
      </c>
      <c r="O348" s="8" t="s">
        <v>848</v>
      </c>
      <c r="P348" s="6" t="str">
        <f>HYPERLINK("https://docs.wto.org/imrd/directdoc.asp?DDFDocuments/t/G/TBTN25/BDI550.DOCX", "https://docs.wto.org/imrd/directdoc.asp?DDFDocuments/t/G/TBTN25/BDI550.DOCX")</f>
        <v>https://docs.wto.org/imrd/directdoc.asp?DDFDocuments/t/G/TBTN25/BDI550.DOCX</v>
      </c>
      <c r="Q348" s="6" t="str">
        <f>HYPERLINK("https://docs.wto.org/imrd/directdoc.asp?DDFDocuments/u/G/TBTN25/BDI550.DOCX", "https://docs.wto.org/imrd/directdoc.asp?DDFDocuments/u/G/TBTN25/BDI550.DOCX")</f>
        <v>https://docs.wto.org/imrd/directdoc.asp?DDFDocuments/u/G/TBTN25/BDI550.DOCX</v>
      </c>
      <c r="R348" s="6" t="str">
        <f>HYPERLINK("https://docs.wto.org/imrd/directdoc.asp?DDFDocuments/v/G/TBTN25/BDI550.DOCX", "https://docs.wto.org/imrd/directdoc.asp?DDFDocuments/v/G/TBTN25/BDI550.DOCX")</f>
        <v>https://docs.wto.org/imrd/directdoc.asp?DDFDocuments/v/G/TBTN25/BDI550.DOCX</v>
      </c>
    </row>
    <row r="349" spans="1:18" ht="45" x14ac:dyDescent="0.25">
      <c r="A349" s="8" t="s">
        <v>315</v>
      </c>
      <c r="B349" s="6" t="s">
        <v>46</v>
      </c>
      <c r="C349" s="7">
        <v>45665</v>
      </c>
      <c r="D349" s="9" t="str">
        <f>HYPERLINK("https://eping.wto.org/en/Search?viewData= G/TBT/N/BDI/541, G/TBT/N/KEN/1733, G/TBT/N/RWA/1108, G/TBT/N/TZA/1244, G/TBT/N/UGA/2081"," G/TBT/N/BDI/541, G/TBT/N/KEN/1733, G/TBT/N/RWA/1108, G/TBT/N/TZA/1244, G/TBT/N/UGA/2081")</f>
        <v xml:space="preserve"> G/TBT/N/BDI/541, G/TBT/N/KEN/1733, G/TBT/N/RWA/1108, G/TBT/N/TZA/1244, G/TBT/N/UGA/2081</v>
      </c>
      <c r="E349" s="8" t="s">
        <v>782</v>
      </c>
      <c r="F349" s="8" t="s">
        <v>783</v>
      </c>
      <c r="H349" s="8" t="s">
        <v>24</v>
      </c>
      <c r="I349" s="8" t="s">
        <v>316</v>
      </c>
      <c r="J349" s="8" t="s">
        <v>602</v>
      </c>
      <c r="K349" s="8" t="s">
        <v>81</v>
      </c>
      <c r="L349" s="6"/>
      <c r="M349" s="7">
        <v>45725</v>
      </c>
      <c r="N349" s="6" t="s">
        <v>25</v>
      </c>
      <c r="O349" s="8" t="s">
        <v>784</v>
      </c>
      <c r="P349" s="6" t="str">
        <f>HYPERLINK("https://docs.wto.org/imrd/directdoc.asp?DDFDocuments/t/G/TBTN25/BDI541.DOCX", "https://docs.wto.org/imrd/directdoc.asp?DDFDocuments/t/G/TBTN25/BDI541.DOCX")</f>
        <v>https://docs.wto.org/imrd/directdoc.asp?DDFDocuments/t/G/TBTN25/BDI541.DOCX</v>
      </c>
      <c r="Q349" s="6" t="str">
        <f>HYPERLINK("https://docs.wto.org/imrd/directdoc.asp?DDFDocuments/u/G/TBTN25/BDI541.DOCX", "https://docs.wto.org/imrd/directdoc.asp?DDFDocuments/u/G/TBTN25/BDI541.DOCX")</f>
        <v>https://docs.wto.org/imrd/directdoc.asp?DDFDocuments/u/G/TBTN25/BDI541.DOCX</v>
      </c>
      <c r="R349" s="6" t="str">
        <f>HYPERLINK("https://docs.wto.org/imrd/directdoc.asp?DDFDocuments/v/G/TBTN25/BDI541.DOCX", "https://docs.wto.org/imrd/directdoc.asp?DDFDocuments/v/G/TBTN25/BDI541.DOCX")</f>
        <v>https://docs.wto.org/imrd/directdoc.asp?DDFDocuments/v/G/TBTN25/BDI541.DOCX</v>
      </c>
    </row>
    <row r="350" spans="1:18" ht="45" x14ac:dyDescent="0.25">
      <c r="A350" s="8" t="s">
        <v>315</v>
      </c>
      <c r="B350" s="6" t="s">
        <v>27</v>
      </c>
      <c r="C350" s="7">
        <v>45665</v>
      </c>
      <c r="D350" s="9" t="str">
        <f>HYPERLINK("https://eping.wto.org/en/Search?viewData= G/TBT/N/BDI/541, G/TBT/N/KEN/1733, G/TBT/N/RWA/1108, G/TBT/N/TZA/1244, G/TBT/N/UGA/2081"," G/TBT/N/BDI/541, G/TBT/N/KEN/1733, G/TBT/N/RWA/1108, G/TBT/N/TZA/1244, G/TBT/N/UGA/2081")</f>
        <v xml:space="preserve"> G/TBT/N/BDI/541, G/TBT/N/KEN/1733, G/TBT/N/RWA/1108, G/TBT/N/TZA/1244, G/TBT/N/UGA/2081</v>
      </c>
      <c r="E350" s="8" t="s">
        <v>782</v>
      </c>
      <c r="F350" s="8" t="s">
        <v>783</v>
      </c>
      <c r="H350" s="8" t="s">
        <v>24</v>
      </c>
      <c r="I350" s="8" t="s">
        <v>316</v>
      </c>
      <c r="J350" s="8" t="s">
        <v>602</v>
      </c>
      <c r="K350" s="8" t="s">
        <v>81</v>
      </c>
      <c r="L350" s="6"/>
      <c r="M350" s="7">
        <v>45725</v>
      </c>
      <c r="N350" s="6" t="s">
        <v>25</v>
      </c>
      <c r="O350" s="8" t="s">
        <v>784</v>
      </c>
      <c r="P350" s="6" t="str">
        <f>HYPERLINK("https://docs.wto.org/imrd/directdoc.asp?DDFDocuments/t/G/TBTN25/BDI541.DOCX", "https://docs.wto.org/imrd/directdoc.asp?DDFDocuments/t/G/TBTN25/BDI541.DOCX")</f>
        <v>https://docs.wto.org/imrd/directdoc.asp?DDFDocuments/t/G/TBTN25/BDI541.DOCX</v>
      </c>
      <c r="Q350" s="6" t="str">
        <f>HYPERLINK("https://docs.wto.org/imrd/directdoc.asp?DDFDocuments/u/G/TBTN25/BDI541.DOCX", "https://docs.wto.org/imrd/directdoc.asp?DDFDocuments/u/G/TBTN25/BDI541.DOCX")</f>
        <v>https://docs.wto.org/imrd/directdoc.asp?DDFDocuments/u/G/TBTN25/BDI541.DOCX</v>
      </c>
      <c r="R350" s="6" t="str">
        <f>HYPERLINK("https://docs.wto.org/imrd/directdoc.asp?DDFDocuments/v/G/TBTN25/BDI541.DOCX", "https://docs.wto.org/imrd/directdoc.asp?DDFDocuments/v/G/TBTN25/BDI541.DOCX")</f>
        <v>https://docs.wto.org/imrd/directdoc.asp?DDFDocuments/v/G/TBTN25/BDI541.DOCX</v>
      </c>
    </row>
    <row r="351" spans="1:18" ht="45" x14ac:dyDescent="0.25">
      <c r="A351" s="8" t="s">
        <v>279</v>
      </c>
      <c r="B351" s="6" t="s">
        <v>27</v>
      </c>
      <c r="C351" s="7">
        <v>45665</v>
      </c>
      <c r="D351" s="9" t="str">
        <f>HYPERLINK("https://eping.wto.org/en/Search?viewData= G/TBT/N/BDI/543, G/TBT/N/KEN/1735, G/TBT/N/RWA/1110, G/TBT/N/TZA/1246, G/TBT/N/UGA/2083"," G/TBT/N/BDI/543, G/TBT/N/KEN/1735, G/TBT/N/RWA/1110, G/TBT/N/TZA/1246, G/TBT/N/UGA/2083")</f>
        <v xml:space="preserve"> G/TBT/N/BDI/543, G/TBT/N/KEN/1735, G/TBT/N/RWA/1110, G/TBT/N/TZA/1246, G/TBT/N/UGA/2083</v>
      </c>
      <c r="E351" s="8" t="s">
        <v>779</v>
      </c>
      <c r="F351" s="8" t="s">
        <v>780</v>
      </c>
      <c r="H351" s="8" t="s">
        <v>24</v>
      </c>
      <c r="I351" s="8" t="s">
        <v>201</v>
      </c>
      <c r="J351" s="8" t="s">
        <v>602</v>
      </c>
      <c r="K351" s="8" t="s">
        <v>81</v>
      </c>
      <c r="L351" s="6"/>
      <c r="M351" s="7">
        <v>45725</v>
      </c>
      <c r="N351" s="6" t="s">
        <v>25</v>
      </c>
      <c r="O351" s="8" t="s">
        <v>781</v>
      </c>
      <c r="P351" s="6" t="str">
        <f>HYPERLINK("https://docs.wto.org/imrd/directdoc.asp?DDFDocuments/t/G/TBTN25/BDI543.DOCX", "https://docs.wto.org/imrd/directdoc.asp?DDFDocuments/t/G/TBTN25/BDI543.DOCX")</f>
        <v>https://docs.wto.org/imrd/directdoc.asp?DDFDocuments/t/G/TBTN25/BDI543.DOCX</v>
      </c>
      <c r="Q351" s="6" t="str">
        <f>HYPERLINK("https://docs.wto.org/imrd/directdoc.asp?DDFDocuments/u/G/TBTN25/BDI543.DOCX", "https://docs.wto.org/imrd/directdoc.asp?DDFDocuments/u/G/TBTN25/BDI543.DOCX")</f>
        <v>https://docs.wto.org/imrd/directdoc.asp?DDFDocuments/u/G/TBTN25/BDI543.DOCX</v>
      </c>
      <c r="R351" s="6" t="str">
        <f>HYPERLINK("https://docs.wto.org/imrd/directdoc.asp?DDFDocuments/v/G/TBTN25/BDI543.DOCX", "https://docs.wto.org/imrd/directdoc.asp?DDFDocuments/v/G/TBTN25/BDI543.DOCX")</f>
        <v>https://docs.wto.org/imrd/directdoc.asp?DDFDocuments/v/G/TBTN25/BDI543.DOCX</v>
      </c>
    </row>
    <row r="352" spans="1:18" ht="60" x14ac:dyDescent="0.25">
      <c r="A352" s="8" t="s">
        <v>315</v>
      </c>
      <c r="B352" s="6" t="s">
        <v>27</v>
      </c>
      <c r="C352" s="7">
        <v>45665</v>
      </c>
      <c r="D352" s="9" t="str">
        <f>HYPERLINK("https://eping.wto.org/en/Search?viewData= G/TBT/N/BDI/546, G/TBT/N/KEN/1738, G/TBT/N/RWA/1113, G/TBT/N/TZA/1249, G/TBT/N/UGA/2086"," G/TBT/N/BDI/546, G/TBT/N/KEN/1738, G/TBT/N/RWA/1113, G/TBT/N/TZA/1249, G/TBT/N/UGA/2086")</f>
        <v xml:space="preserve"> G/TBT/N/BDI/546, G/TBT/N/KEN/1738, G/TBT/N/RWA/1113, G/TBT/N/TZA/1249, G/TBT/N/UGA/2086</v>
      </c>
      <c r="E352" s="8" t="s">
        <v>785</v>
      </c>
      <c r="F352" s="8" t="s">
        <v>786</v>
      </c>
      <c r="H352" s="8" t="s">
        <v>24</v>
      </c>
      <c r="I352" s="8" t="s">
        <v>316</v>
      </c>
      <c r="J352" s="8" t="s">
        <v>602</v>
      </c>
      <c r="K352" s="8" t="s">
        <v>81</v>
      </c>
      <c r="L352" s="6"/>
      <c r="M352" s="7">
        <v>45725</v>
      </c>
      <c r="N352" s="6" t="s">
        <v>25</v>
      </c>
      <c r="O352" s="8" t="s">
        <v>787</v>
      </c>
      <c r="P352" s="6" t="str">
        <f>HYPERLINK("https://docs.wto.org/imrd/directdoc.asp?DDFDocuments/t/G/TBTN25/BDI546.DOCX", "https://docs.wto.org/imrd/directdoc.asp?DDFDocuments/t/G/TBTN25/BDI546.DOCX")</f>
        <v>https://docs.wto.org/imrd/directdoc.asp?DDFDocuments/t/G/TBTN25/BDI546.DOCX</v>
      </c>
      <c r="Q352" s="6" t="str">
        <f>HYPERLINK("https://docs.wto.org/imrd/directdoc.asp?DDFDocuments/u/G/TBTN25/BDI546.DOCX", "https://docs.wto.org/imrd/directdoc.asp?DDFDocuments/u/G/TBTN25/BDI546.DOCX")</f>
        <v>https://docs.wto.org/imrd/directdoc.asp?DDFDocuments/u/G/TBTN25/BDI546.DOCX</v>
      </c>
      <c r="R352" s="6" t="str">
        <f>HYPERLINK("https://docs.wto.org/imrd/directdoc.asp?DDFDocuments/v/G/TBTN25/BDI546.DOCX", "https://docs.wto.org/imrd/directdoc.asp?DDFDocuments/v/G/TBTN25/BDI546.DOCX")</f>
        <v>https://docs.wto.org/imrd/directdoc.asp?DDFDocuments/v/G/TBTN25/BDI546.DOCX</v>
      </c>
    </row>
    <row r="353" spans="1:18" ht="45" x14ac:dyDescent="0.25">
      <c r="A353" s="8" t="s">
        <v>801</v>
      </c>
      <c r="B353" s="6" t="s">
        <v>45</v>
      </c>
      <c r="C353" s="7">
        <v>45665</v>
      </c>
      <c r="D353" s="9" t="str">
        <f>HYPERLINK("https://eping.wto.org/en/Search?viewData= G/TBT/N/BDI/549, G/TBT/N/KEN/1741, G/TBT/N/RWA/1116, G/TBT/N/TZA/1252, G/TBT/N/UGA/2089"," G/TBT/N/BDI/549, G/TBT/N/KEN/1741, G/TBT/N/RWA/1116, G/TBT/N/TZA/1252, G/TBT/N/UGA/2089")</f>
        <v xml:space="preserve"> G/TBT/N/BDI/549, G/TBT/N/KEN/1741, G/TBT/N/RWA/1116, G/TBT/N/TZA/1252, G/TBT/N/UGA/2089</v>
      </c>
      <c r="E353" s="8" t="s">
        <v>799</v>
      </c>
      <c r="F353" s="8" t="s">
        <v>800</v>
      </c>
      <c r="H353" s="8" t="s">
        <v>802</v>
      </c>
      <c r="I353" s="8" t="s">
        <v>803</v>
      </c>
      <c r="J353" s="8" t="s">
        <v>804</v>
      </c>
      <c r="K353" s="8" t="s">
        <v>24</v>
      </c>
      <c r="L353" s="6"/>
      <c r="M353" s="7">
        <v>45725</v>
      </c>
      <c r="N353" s="6" t="s">
        <v>25</v>
      </c>
      <c r="O353" s="8" t="s">
        <v>805</v>
      </c>
      <c r="P353" s="6" t="str">
        <f>HYPERLINK("https://docs.wto.org/imrd/directdoc.asp?DDFDocuments/t/G/TBTN25/BDI549.DOCX", "https://docs.wto.org/imrd/directdoc.asp?DDFDocuments/t/G/TBTN25/BDI549.DOCX")</f>
        <v>https://docs.wto.org/imrd/directdoc.asp?DDFDocuments/t/G/TBTN25/BDI549.DOCX</v>
      </c>
      <c r="Q353" s="6" t="str">
        <f>HYPERLINK("https://docs.wto.org/imrd/directdoc.asp?DDFDocuments/u/G/TBTN25/BDI549.DOCX", "https://docs.wto.org/imrd/directdoc.asp?DDFDocuments/u/G/TBTN25/BDI549.DOCX")</f>
        <v>https://docs.wto.org/imrd/directdoc.asp?DDFDocuments/u/G/TBTN25/BDI549.DOCX</v>
      </c>
      <c r="R353" s="6" t="str">
        <f>HYPERLINK("https://docs.wto.org/imrd/directdoc.asp?DDFDocuments/v/G/TBTN25/BDI549.DOCX", "https://docs.wto.org/imrd/directdoc.asp?DDFDocuments/v/G/TBTN25/BDI549.DOCX")</f>
        <v>https://docs.wto.org/imrd/directdoc.asp?DDFDocuments/v/G/TBTN25/BDI549.DOCX</v>
      </c>
    </row>
    <row r="354" spans="1:18" ht="45" x14ac:dyDescent="0.25">
      <c r="A354" s="8" t="s">
        <v>279</v>
      </c>
      <c r="B354" s="6" t="s">
        <v>40</v>
      </c>
      <c r="C354" s="7">
        <v>45665</v>
      </c>
      <c r="D354" s="9" t="str">
        <f>HYPERLINK("https://eping.wto.org/en/Search?viewData= G/TBT/N/BDI/543, G/TBT/N/KEN/1735, G/TBT/N/RWA/1110, G/TBT/N/TZA/1246, G/TBT/N/UGA/2083"," G/TBT/N/BDI/543, G/TBT/N/KEN/1735, G/TBT/N/RWA/1110, G/TBT/N/TZA/1246, G/TBT/N/UGA/2083")</f>
        <v xml:space="preserve"> G/TBT/N/BDI/543, G/TBT/N/KEN/1735, G/TBT/N/RWA/1110, G/TBT/N/TZA/1246, G/TBT/N/UGA/2083</v>
      </c>
      <c r="E354" s="8" t="s">
        <v>779</v>
      </c>
      <c r="F354" s="8" t="s">
        <v>780</v>
      </c>
      <c r="H354" s="8" t="s">
        <v>24</v>
      </c>
      <c r="I354" s="8" t="s">
        <v>201</v>
      </c>
      <c r="J354" s="8" t="s">
        <v>602</v>
      </c>
      <c r="K354" s="8" t="s">
        <v>81</v>
      </c>
      <c r="L354" s="6"/>
      <c r="M354" s="7">
        <v>45725</v>
      </c>
      <c r="N354" s="6" t="s">
        <v>25</v>
      </c>
      <c r="O354" s="8" t="s">
        <v>781</v>
      </c>
      <c r="P354" s="6" t="str">
        <f>HYPERLINK("https://docs.wto.org/imrd/directdoc.asp?DDFDocuments/t/G/TBTN25/BDI543.DOCX", "https://docs.wto.org/imrd/directdoc.asp?DDFDocuments/t/G/TBTN25/BDI543.DOCX")</f>
        <v>https://docs.wto.org/imrd/directdoc.asp?DDFDocuments/t/G/TBTN25/BDI543.DOCX</v>
      </c>
      <c r="Q354" s="6" t="str">
        <f>HYPERLINK("https://docs.wto.org/imrd/directdoc.asp?DDFDocuments/u/G/TBTN25/BDI543.DOCX", "https://docs.wto.org/imrd/directdoc.asp?DDFDocuments/u/G/TBTN25/BDI543.DOCX")</f>
        <v>https://docs.wto.org/imrd/directdoc.asp?DDFDocuments/u/G/TBTN25/BDI543.DOCX</v>
      </c>
      <c r="R354" s="6" t="str">
        <f>HYPERLINK("https://docs.wto.org/imrd/directdoc.asp?DDFDocuments/v/G/TBTN25/BDI543.DOCX", "https://docs.wto.org/imrd/directdoc.asp?DDFDocuments/v/G/TBTN25/BDI543.DOCX")</f>
        <v>https://docs.wto.org/imrd/directdoc.asp?DDFDocuments/v/G/TBTN25/BDI543.DOCX</v>
      </c>
    </row>
    <row r="355" spans="1:18" ht="45" x14ac:dyDescent="0.25">
      <c r="A355" s="8" t="s">
        <v>279</v>
      </c>
      <c r="B355" s="6" t="s">
        <v>40</v>
      </c>
      <c r="C355" s="7">
        <v>45665</v>
      </c>
      <c r="D355" s="9" t="str">
        <f>HYPERLINK("https://eping.wto.org/en/Search?viewData= G/TBT/N/BDI/544, G/TBT/N/KEN/1736, G/TBT/N/RWA/1111, G/TBT/N/TZA/1247, G/TBT/N/UGA/2084"," G/TBT/N/BDI/544, G/TBT/N/KEN/1736, G/TBT/N/RWA/1111, G/TBT/N/TZA/1247, G/TBT/N/UGA/2084")</f>
        <v xml:space="preserve"> G/TBT/N/BDI/544, G/TBT/N/KEN/1736, G/TBT/N/RWA/1111, G/TBT/N/TZA/1247, G/TBT/N/UGA/2084</v>
      </c>
      <c r="E355" s="8" t="s">
        <v>776</v>
      </c>
      <c r="F355" s="8" t="s">
        <v>777</v>
      </c>
      <c r="H355" s="8" t="s">
        <v>24</v>
      </c>
      <c r="I355" s="8" t="s">
        <v>201</v>
      </c>
      <c r="J355" s="8" t="s">
        <v>602</v>
      </c>
      <c r="K355" s="8" t="s">
        <v>81</v>
      </c>
      <c r="L355" s="6"/>
      <c r="M355" s="7">
        <v>45725</v>
      </c>
      <c r="N355" s="6" t="s">
        <v>25</v>
      </c>
      <c r="O355" s="8" t="s">
        <v>778</v>
      </c>
      <c r="P355" s="6" t="str">
        <f>HYPERLINK("https://docs.wto.org/imrd/directdoc.asp?DDFDocuments/t/G/TBTN25/BDI544.DOCX", "https://docs.wto.org/imrd/directdoc.asp?DDFDocuments/t/G/TBTN25/BDI544.DOCX")</f>
        <v>https://docs.wto.org/imrd/directdoc.asp?DDFDocuments/t/G/TBTN25/BDI544.DOCX</v>
      </c>
      <c r="Q355" s="6" t="str">
        <f>HYPERLINK("https://docs.wto.org/imrd/directdoc.asp?DDFDocuments/u/G/TBTN25/BDI544.DOCX", "https://docs.wto.org/imrd/directdoc.asp?DDFDocuments/u/G/TBTN25/BDI544.DOCX")</f>
        <v>https://docs.wto.org/imrd/directdoc.asp?DDFDocuments/u/G/TBTN25/BDI544.DOCX</v>
      </c>
      <c r="R355" s="6" t="str">
        <f>HYPERLINK("https://docs.wto.org/imrd/directdoc.asp?DDFDocuments/v/G/TBTN25/BDI544.DOCX", "https://docs.wto.org/imrd/directdoc.asp?DDFDocuments/v/G/TBTN25/BDI544.DOCX")</f>
        <v>https://docs.wto.org/imrd/directdoc.asp?DDFDocuments/v/G/TBTN25/BDI544.DOCX</v>
      </c>
    </row>
    <row r="356" spans="1:18" ht="165" x14ac:dyDescent="0.25">
      <c r="A356" s="8" t="s">
        <v>851</v>
      </c>
      <c r="B356" s="6" t="s">
        <v>155</v>
      </c>
      <c r="C356" s="7">
        <v>45665</v>
      </c>
      <c r="D356" s="9" t="str">
        <f>HYPERLINK("https://eping.wto.org/en/Search?viewData= G/TBT/N/USA/2175"," G/TBT/N/USA/2175")</f>
        <v xml:space="preserve"> G/TBT/N/USA/2175</v>
      </c>
      <c r="E356" s="8" t="s">
        <v>849</v>
      </c>
      <c r="F356" s="8" t="s">
        <v>850</v>
      </c>
      <c r="H356" s="8" t="s">
        <v>24</v>
      </c>
      <c r="I356" s="8" t="s">
        <v>852</v>
      </c>
      <c r="J356" s="8" t="s">
        <v>369</v>
      </c>
      <c r="K356" s="8" t="s">
        <v>24</v>
      </c>
      <c r="L356" s="6"/>
      <c r="M356" s="7" t="s">
        <v>24</v>
      </c>
      <c r="N356" s="6" t="s">
        <v>25</v>
      </c>
      <c r="O356" s="8" t="s">
        <v>853</v>
      </c>
      <c r="P356" s="6" t="str">
        <f>HYPERLINK("https://docs.wto.org/imrd/directdoc.asp?DDFDocuments/t/G/TBTN25/USA2175.DOCX", "https://docs.wto.org/imrd/directdoc.asp?DDFDocuments/t/G/TBTN25/USA2175.DOCX")</f>
        <v>https://docs.wto.org/imrd/directdoc.asp?DDFDocuments/t/G/TBTN25/USA2175.DOCX</v>
      </c>
      <c r="Q356" s="6" t="str">
        <f>HYPERLINK("https://docs.wto.org/imrd/directdoc.asp?DDFDocuments/u/G/TBTN25/USA2175.DOCX", "https://docs.wto.org/imrd/directdoc.asp?DDFDocuments/u/G/TBTN25/USA2175.DOCX")</f>
        <v>https://docs.wto.org/imrd/directdoc.asp?DDFDocuments/u/G/TBTN25/USA2175.DOCX</v>
      </c>
      <c r="R356" s="6" t="str">
        <f>HYPERLINK("https://docs.wto.org/imrd/directdoc.asp?DDFDocuments/v/G/TBTN25/USA2175.DOCX", "https://docs.wto.org/imrd/directdoc.asp?DDFDocuments/v/G/TBTN25/USA2175.DOCX")</f>
        <v>https://docs.wto.org/imrd/directdoc.asp?DDFDocuments/v/G/TBTN25/USA2175.DOCX</v>
      </c>
    </row>
    <row r="357" spans="1:18" ht="45" x14ac:dyDescent="0.25">
      <c r="A357" s="8" t="s">
        <v>856</v>
      </c>
      <c r="B357" s="6" t="s">
        <v>27</v>
      </c>
      <c r="C357" s="7">
        <v>45665</v>
      </c>
      <c r="D357" s="9" t="str">
        <f>HYPERLINK("https://eping.wto.org/en/Search?viewData= G/TBT/N/TZA/1255"," G/TBT/N/TZA/1255")</f>
        <v xml:space="preserve"> G/TBT/N/TZA/1255</v>
      </c>
      <c r="E357" s="8" t="s">
        <v>854</v>
      </c>
      <c r="F357" s="8" t="s">
        <v>855</v>
      </c>
      <c r="H357" s="8" t="s">
        <v>857</v>
      </c>
      <c r="I357" s="8" t="s">
        <v>858</v>
      </c>
      <c r="J357" s="8" t="s">
        <v>585</v>
      </c>
      <c r="K357" s="8" t="s">
        <v>24</v>
      </c>
      <c r="L357" s="6"/>
      <c r="M357" s="7">
        <v>45725</v>
      </c>
      <c r="N357" s="6" t="s">
        <v>25</v>
      </c>
      <c r="O357" s="8" t="s">
        <v>859</v>
      </c>
      <c r="P357" s="6" t="str">
        <f>HYPERLINK("https://docs.wto.org/imrd/directdoc.asp?DDFDocuments/t/G/TBTN25/TZA1255.DOCX", "https://docs.wto.org/imrd/directdoc.asp?DDFDocuments/t/G/TBTN25/TZA1255.DOCX")</f>
        <v>https://docs.wto.org/imrd/directdoc.asp?DDFDocuments/t/G/TBTN25/TZA1255.DOCX</v>
      </c>
      <c r="Q357" s="6" t="str">
        <f>HYPERLINK("https://docs.wto.org/imrd/directdoc.asp?DDFDocuments/u/G/TBTN25/TZA1255.DOCX", "https://docs.wto.org/imrd/directdoc.asp?DDFDocuments/u/G/TBTN25/TZA1255.DOCX")</f>
        <v>https://docs.wto.org/imrd/directdoc.asp?DDFDocuments/u/G/TBTN25/TZA1255.DOCX</v>
      </c>
      <c r="R357" s="6" t="str">
        <f>HYPERLINK("https://docs.wto.org/imrd/directdoc.asp?DDFDocuments/v/G/TBTN25/TZA1255.DOCX", "https://docs.wto.org/imrd/directdoc.asp?DDFDocuments/v/G/TBTN25/TZA1255.DOCX")</f>
        <v>https://docs.wto.org/imrd/directdoc.asp?DDFDocuments/v/G/TBTN25/TZA1255.DOCX</v>
      </c>
    </row>
    <row r="358" spans="1:18" ht="135" x14ac:dyDescent="0.25">
      <c r="A358" s="8" t="s">
        <v>225</v>
      </c>
      <c r="B358" s="6" t="s">
        <v>214</v>
      </c>
      <c r="C358" s="7">
        <v>45665</v>
      </c>
      <c r="D358" s="9" t="str">
        <f>HYPERLINK("https://eping.wto.org/en/Search?viewData= G/TBT/N/KOR/1242"," G/TBT/N/KOR/1242")</f>
        <v xml:space="preserve"> G/TBT/N/KOR/1242</v>
      </c>
      <c r="E358" s="8" t="s">
        <v>860</v>
      </c>
      <c r="F358" s="8" t="s">
        <v>861</v>
      </c>
      <c r="H358" s="8" t="s">
        <v>24</v>
      </c>
      <c r="I358" s="8" t="s">
        <v>226</v>
      </c>
      <c r="J358" s="8" t="s">
        <v>227</v>
      </c>
      <c r="K358" s="8" t="s">
        <v>81</v>
      </c>
      <c r="L358" s="6"/>
      <c r="M358" s="7">
        <v>45716</v>
      </c>
      <c r="N358" s="6" t="s">
        <v>25</v>
      </c>
      <c r="O358" s="8" t="s">
        <v>862</v>
      </c>
      <c r="P358" s="6" t="str">
        <f>HYPERLINK("https://docs.wto.org/imrd/directdoc.asp?DDFDocuments/t/G/TBTN24/KOR1242.DOCX", "https://docs.wto.org/imrd/directdoc.asp?DDFDocuments/t/G/TBTN24/KOR1242.DOCX")</f>
        <v>https://docs.wto.org/imrd/directdoc.asp?DDFDocuments/t/G/TBTN24/KOR1242.DOCX</v>
      </c>
      <c r="Q358" s="6" t="str">
        <f>HYPERLINK("https://docs.wto.org/imrd/directdoc.asp?DDFDocuments/u/G/TBTN24/KOR1242.DOCX", "https://docs.wto.org/imrd/directdoc.asp?DDFDocuments/u/G/TBTN24/KOR1242.DOCX")</f>
        <v>https://docs.wto.org/imrd/directdoc.asp?DDFDocuments/u/G/TBTN24/KOR1242.DOCX</v>
      </c>
      <c r="R358" s="6" t="str">
        <f>HYPERLINK("https://docs.wto.org/imrd/directdoc.asp?DDFDocuments/v/G/TBTN24/KOR1242.DOCX", "https://docs.wto.org/imrd/directdoc.asp?DDFDocuments/v/G/TBTN24/KOR1242.DOCX")</f>
        <v>https://docs.wto.org/imrd/directdoc.asp?DDFDocuments/v/G/TBTN24/KOR1242.DOCX</v>
      </c>
    </row>
    <row r="359" spans="1:18" ht="45" x14ac:dyDescent="0.25">
      <c r="A359" s="8" t="s">
        <v>279</v>
      </c>
      <c r="B359" s="6" t="s">
        <v>46</v>
      </c>
      <c r="C359" s="7">
        <v>45665</v>
      </c>
      <c r="D359" s="9" t="str">
        <f>HYPERLINK("https://eping.wto.org/en/Search?viewData= G/TBT/N/BDI/543, G/TBT/N/KEN/1735, G/TBT/N/RWA/1110, G/TBT/N/TZA/1246, G/TBT/N/UGA/2083"," G/TBT/N/BDI/543, G/TBT/N/KEN/1735, G/TBT/N/RWA/1110, G/TBT/N/TZA/1246, G/TBT/N/UGA/2083")</f>
        <v xml:space="preserve"> G/TBT/N/BDI/543, G/TBT/N/KEN/1735, G/TBT/N/RWA/1110, G/TBT/N/TZA/1246, G/TBT/N/UGA/2083</v>
      </c>
      <c r="E359" s="8" t="s">
        <v>779</v>
      </c>
      <c r="F359" s="8" t="s">
        <v>780</v>
      </c>
      <c r="H359" s="8" t="s">
        <v>24</v>
      </c>
      <c r="I359" s="8" t="s">
        <v>201</v>
      </c>
      <c r="J359" s="8" t="s">
        <v>602</v>
      </c>
      <c r="K359" s="8" t="s">
        <v>81</v>
      </c>
      <c r="L359" s="6"/>
      <c r="M359" s="7">
        <v>45725</v>
      </c>
      <c r="N359" s="6" t="s">
        <v>25</v>
      </c>
      <c r="O359" s="8" t="s">
        <v>781</v>
      </c>
      <c r="P359" s="6" t="str">
        <f>HYPERLINK("https://docs.wto.org/imrd/directdoc.asp?DDFDocuments/t/G/TBTN25/BDI543.DOCX", "https://docs.wto.org/imrd/directdoc.asp?DDFDocuments/t/G/TBTN25/BDI543.DOCX")</f>
        <v>https://docs.wto.org/imrd/directdoc.asp?DDFDocuments/t/G/TBTN25/BDI543.DOCX</v>
      </c>
      <c r="Q359" s="6" t="str">
        <f>HYPERLINK("https://docs.wto.org/imrd/directdoc.asp?DDFDocuments/u/G/TBTN25/BDI543.DOCX", "https://docs.wto.org/imrd/directdoc.asp?DDFDocuments/u/G/TBTN25/BDI543.DOCX")</f>
        <v>https://docs.wto.org/imrd/directdoc.asp?DDFDocuments/u/G/TBTN25/BDI543.DOCX</v>
      </c>
      <c r="R359" s="6" t="str">
        <f>HYPERLINK("https://docs.wto.org/imrd/directdoc.asp?DDFDocuments/v/G/TBTN25/BDI543.DOCX", "https://docs.wto.org/imrd/directdoc.asp?DDFDocuments/v/G/TBTN25/BDI543.DOCX")</f>
        <v>https://docs.wto.org/imrd/directdoc.asp?DDFDocuments/v/G/TBTN25/BDI543.DOCX</v>
      </c>
    </row>
    <row r="360" spans="1:18" ht="45" x14ac:dyDescent="0.25">
      <c r="A360" s="8" t="s">
        <v>801</v>
      </c>
      <c r="B360" s="6" t="s">
        <v>17</v>
      </c>
      <c r="C360" s="7">
        <v>45665</v>
      </c>
      <c r="D360" s="9" t="str">
        <f>HYPERLINK("https://eping.wto.org/en/Search?viewData= G/TBT/N/BDI/549, G/TBT/N/KEN/1741, G/TBT/N/RWA/1116, G/TBT/N/TZA/1252, G/TBT/N/UGA/2089"," G/TBT/N/BDI/549, G/TBT/N/KEN/1741, G/TBT/N/RWA/1116, G/TBT/N/TZA/1252, G/TBT/N/UGA/2089")</f>
        <v xml:space="preserve"> G/TBT/N/BDI/549, G/TBT/N/KEN/1741, G/TBT/N/RWA/1116, G/TBT/N/TZA/1252, G/TBT/N/UGA/2089</v>
      </c>
      <c r="E360" s="8" t="s">
        <v>799</v>
      </c>
      <c r="F360" s="8" t="s">
        <v>800</v>
      </c>
      <c r="H360" s="8" t="s">
        <v>802</v>
      </c>
      <c r="I360" s="8" t="s">
        <v>803</v>
      </c>
      <c r="J360" s="8" t="s">
        <v>804</v>
      </c>
      <c r="K360" s="8" t="s">
        <v>24</v>
      </c>
      <c r="L360" s="6"/>
      <c r="M360" s="7">
        <v>45725</v>
      </c>
      <c r="N360" s="6" t="s">
        <v>25</v>
      </c>
      <c r="O360" s="8" t="s">
        <v>805</v>
      </c>
      <c r="P360" s="6" t="str">
        <f>HYPERLINK("https://docs.wto.org/imrd/directdoc.asp?DDFDocuments/t/G/TBTN25/BDI549.DOCX", "https://docs.wto.org/imrd/directdoc.asp?DDFDocuments/t/G/TBTN25/BDI549.DOCX")</f>
        <v>https://docs.wto.org/imrd/directdoc.asp?DDFDocuments/t/G/TBTN25/BDI549.DOCX</v>
      </c>
      <c r="Q360" s="6" t="str">
        <f>HYPERLINK("https://docs.wto.org/imrd/directdoc.asp?DDFDocuments/u/G/TBTN25/BDI549.DOCX", "https://docs.wto.org/imrd/directdoc.asp?DDFDocuments/u/G/TBTN25/BDI549.DOCX")</f>
        <v>https://docs.wto.org/imrd/directdoc.asp?DDFDocuments/u/G/TBTN25/BDI549.DOCX</v>
      </c>
      <c r="R360" s="6" t="str">
        <f>HYPERLINK("https://docs.wto.org/imrd/directdoc.asp?DDFDocuments/v/G/TBTN25/BDI549.DOCX", "https://docs.wto.org/imrd/directdoc.asp?DDFDocuments/v/G/TBTN25/BDI549.DOCX")</f>
        <v>https://docs.wto.org/imrd/directdoc.asp?DDFDocuments/v/G/TBTN25/BDI549.DOCX</v>
      </c>
    </row>
    <row r="361" spans="1:18" ht="105" x14ac:dyDescent="0.25">
      <c r="A361" s="8" t="s">
        <v>279</v>
      </c>
      <c r="B361" s="6" t="s">
        <v>45</v>
      </c>
      <c r="C361" s="7">
        <v>45665</v>
      </c>
      <c r="D361" s="9" t="str">
        <f>HYPERLINK("https://eping.wto.org/en/Search?viewData= G/TBT/N/BDI/545, G/TBT/N/KEN/1737, G/TBT/N/RWA/1112, G/TBT/N/TZA/1248, G/TBT/N/UGA/2085"," G/TBT/N/BDI/545, G/TBT/N/KEN/1737, G/TBT/N/RWA/1112, G/TBT/N/TZA/1248, G/TBT/N/UGA/2085")</f>
        <v xml:space="preserve"> G/TBT/N/BDI/545, G/TBT/N/KEN/1737, G/TBT/N/RWA/1112, G/TBT/N/TZA/1248, G/TBT/N/UGA/2085</v>
      </c>
      <c r="E361" s="8" t="s">
        <v>863</v>
      </c>
      <c r="F361" s="8" t="s">
        <v>864</v>
      </c>
      <c r="H361" s="8" t="s">
        <v>24</v>
      </c>
      <c r="I361" s="8" t="s">
        <v>201</v>
      </c>
      <c r="J361" s="8" t="s">
        <v>602</v>
      </c>
      <c r="K361" s="8" t="s">
        <v>81</v>
      </c>
      <c r="L361" s="6"/>
      <c r="M361" s="7">
        <v>45725</v>
      </c>
      <c r="N361" s="6" t="s">
        <v>25</v>
      </c>
      <c r="O361" s="8" t="s">
        <v>865</v>
      </c>
      <c r="P361" s="6" t="str">
        <f>HYPERLINK("https://docs.wto.org/imrd/directdoc.asp?DDFDocuments/t/G/TBTN25/BDI545.DOCX", "https://docs.wto.org/imrd/directdoc.asp?DDFDocuments/t/G/TBTN25/BDI545.DOCX")</f>
        <v>https://docs.wto.org/imrd/directdoc.asp?DDFDocuments/t/G/TBTN25/BDI545.DOCX</v>
      </c>
      <c r="Q361" s="6" t="str">
        <f>HYPERLINK("https://docs.wto.org/imrd/directdoc.asp?DDFDocuments/u/G/TBTN25/BDI545.DOCX", "https://docs.wto.org/imrd/directdoc.asp?DDFDocuments/u/G/TBTN25/BDI545.DOCX")</f>
        <v>https://docs.wto.org/imrd/directdoc.asp?DDFDocuments/u/G/TBTN25/BDI545.DOCX</v>
      </c>
      <c r="R361" s="6" t="str">
        <f>HYPERLINK("https://docs.wto.org/imrd/directdoc.asp?DDFDocuments/v/G/TBTN25/BDI545.DOCX", "https://docs.wto.org/imrd/directdoc.asp?DDFDocuments/v/G/TBTN25/BDI545.DOCX")</f>
        <v>https://docs.wto.org/imrd/directdoc.asp?DDFDocuments/v/G/TBTN25/BDI545.DOCX</v>
      </c>
    </row>
    <row r="362" spans="1:18" ht="90" x14ac:dyDescent="0.25">
      <c r="A362" s="8" t="s">
        <v>279</v>
      </c>
      <c r="B362" s="6" t="s">
        <v>40</v>
      </c>
      <c r="C362" s="7">
        <v>45665</v>
      </c>
      <c r="D362" s="9" t="str">
        <f>HYPERLINK("https://eping.wto.org/en/Search?viewData= G/TBT/N/BDI/547, G/TBT/N/KEN/1739, G/TBT/N/RWA/1114, G/TBT/N/TZA/1250, G/TBT/N/UGA/2087"," G/TBT/N/BDI/547, G/TBT/N/KEN/1739, G/TBT/N/RWA/1114, G/TBT/N/TZA/1250, G/TBT/N/UGA/2087")</f>
        <v xml:space="preserve"> G/TBT/N/BDI/547, G/TBT/N/KEN/1739, G/TBT/N/RWA/1114, G/TBT/N/TZA/1250, G/TBT/N/UGA/2087</v>
      </c>
      <c r="E362" s="8" t="s">
        <v>815</v>
      </c>
      <c r="F362" s="8" t="s">
        <v>816</v>
      </c>
      <c r="H362" s="8" t="s">
        <v>24</v>
      </c>
      <c r="I362" s="8" t="s">
        <v>201</v>
      </c>
      <c r="J362" s="8" t="s">
        <v>602</v>
      </c>
      <c r="K362" s="8" t="s">
        <v>81</v>
      </c>
      <c r="L362" s="6"/>
      <c r="M362" s="7">
        <v>45725</v>
      </c>
      <c r="N362" s="6" t="s">
        <v>25</v>
      </c>
      <c r="O362" s="8" t="s">
        <v>817</v>
      </c>
      <c r="P362" s="6" t="str">
        <f>HYPERLINK("https://docs.wto.org/imrd/directdoc.asp?DDFDocuments/t/G/TBTN25/BDI547.DOCX", "https://docs.wto.org/imrd/directdoc.asp?DDFDocuments/t/G/TBTN25/BDI547.DOCX")</f>
        <v>https://docs.wto.org/imrd/directdoc.asp?DDFDocuments/t/G/TBTN25/BDI547.DOCX</v>
      </c>
      <c r="Q362" s="6" t="str">
        <f>HYPERLINK("https://docs.wto.org/imrd/directdoc.asp?DDFDocuments/u/G/TBTN25/BDI547.DOCX", "https://docs.wto.org/imrd/directdoc.asp?DDFDocuments/u/G/TBTN25/BDI547.DOCX")</f>
        <v>https://docs.wto.org/imrd/directdoc.asp?DDFDocuments/u/G/TBTN25/BDI547.DOCX</v>
      </c>
      <c r="R362" s="6" t="str">
        <f>HYPERLINK("https://docs.wto.org/imrd/directdoc.asp?DDFDocuments/v/G/TBTN25/BDI547.DOCX", "https://docs.wto.org/imrd/directdoc.asp?DDFDocuments/v/G/TBTN25/BDI547.DOCX")</f>
        <v>https://docs.wto.org/imrd/directdoc.asp?DDFDocuments/v/G/TBTN25/BDI547.DOCX</v>
      </c>
    </row>
    <row r="363" spans="1:18" ht="135" x14ac:dyDescent="0.25">
      <c r="A363" s="8" t="s">
        <v>868</v>
      </c>
      <c r="B363" s="6" t="s">
        <v>92</v>
      </c>
      <c r="C363" s="7">
        <v>45665</v>
      </c>
      <c r="D363" s="9" t="str">
        <f>HYPERLINK("https://eping.wto.org/en/Search?viewData= G/TBT/N/EU/1105"," G/TBT/N/EU/1105")</f>
        <v xml:space="preserve"> G/TBT/N/EU/1105</v>
      </c>
      <c r="E363" s="8" t="s">
        <v>866</v>
      </c>
      <c r="F363" s="8" t="s">
        <v>867</v>
      </c>
      <c r="H363" s="8" t="s">
        <v>24</v>
      </c>
      <c r="I363" s="8" t="s">
        <v>809</v>
      </c>
      <c r="J363" s="8" t="s">
        <v>810</v>
      </c>
      <c r="K363" s="8" t="s">
        <v>24</v>
      </c>
      <c r="L363" s="6"/>
      <c r="M363" s="7">
        <v>45725</v>
      </c>
      <c r="N363" s="6" t="s">
        <v>25</v>
      </c>
      <c r="O363" s="8" t="s">
        <v>869</v>
      </c>
      <c r="P363" s="6" t="str">
        <f>HYPERLINK("https://docs.wto.org/imrd/directdoc.asp?DDFDocuments/t/G/TBTN25/EU1105.DOCX", "https://docs.wto.org/imrd/directdoc.asp?DDFDocuments/t/G/TBTN25/EU1105.DOCX")</f>
        <v>https://docs.wto.org/imrd/directdoc.asp?DDFDocuments/t/G/TBTN25/EU1105.DOCX</v>
      </c>
      <c r="Q363" s="6" t="str">
        <f>HYPERLINK("https://docs.wto.org/imrd/directdoc.asp?DDFDocuments/u/G/TBTN25/EU1105.DOCX", "https://docs.wto.org/imrd/directdoc.asp?DDFDocuments/u/G/TBTN25/EU1105.DOCX")</f>
        <v>https://docs.wto.org/imrd/directdoc.asp?DDFDocuments/u/G/TBTN25/EU1105.DOCX</v>
      </c>
      <c r="R363" s="6" t="str">
        <f>HYPERLINK("https://docs.wto.org/imrd/directdoc.asp?DDFDocuments/v/G/TBTN25/EU1105.DOCX", "https://docs.wto.org/imrd/directdoc.asp?DDFDocuments/v/G/TBTN25/EU1105.DOCX")</f>
        <v>https://docs.wto.org/imrd/directdoc.asp?DDFDocuments/v/G/TBTN25/EU1105.DOCX</v>
      </c>
    </row>
    <row r="364" spans="1:18" ht="210" x14ac:dyDescent="0.25">
      <c r="A364" s="8" t="s">
        <v>872</v>
      </c>
      <c r="B364" s="6" t="s">
        <v>162</v>
      </c>
      <c r="C364" s="7">
        <v>45665</v>
      </c>
      <c r="D364" s="9" t="str">
        <f>HYPERLINK("https://eping.wto.org/en/Search?viewData= G/TBT/N/TPKM/554"," G/TBT/N/TPKM/554")</f>
        <v xml:space="preserve"> G/TBT/N/TPKM/554</v>
      </c>
      <c r="E364" s="8" t="s">
        <v>870</v>
      </c>
      <c r="F364" s="8" t="s">
        <v>871</v>
      </c>
      <c r="H364" s="8" t="s">
        <v>873</v>
      </c>
      <c r="I364" s="8" t="s">
        <v>874</v>
      </c>
      <c r="J364" s="8" t="s">
        <v>810</v>
      </c>
      <c r="K364" s="8" t="s">
        <v>24</v>
      </c>
      <c r="L364" s="6"/>
      <c r="M364" s="7">
        <v>45725</v>
      </c>
      <c r="N364" s="6" t="s">
        <v>25</v>
      </c>
      <c r="O364" s="8" t="s">
        <v>875</v>
      </c>
      <c r="P364" s="6" t="str">
        <f>HYPERLINK("https://docs.wto.org/imrd/directdoc.asp?DDFDocuments/t/G/TBTN25/TPKM554.DOCX", "https://docs.wto.org/imrd/directdoc.asp?DDFDocuments/t/G/TBTN25/TPKM554.DOCX")</f>
        <v>https://docs.wto.org/imrd/directdoc.asp?DDFDocuments/t/G/TBTN25/TPKM554.DOCX</v>
      </c>
      <c r="Q364" s="6" t="str">
        <f>HYPERLINK("https://docs.wto.org/imrd/directdoc.asp?DDFDocuments/u/G/TBTN25/TPKM554.DOCX", "https://docs.wto.org/imrd/directdoc.asp?DDFDocuments/u/G/TBTN25/TPKM554.DOCX")</f>
        <v>https://docs.wto.org/imrd/directdoc.asp?DDFDocuments/u/G/TBTN25/TPKM554.DOCX</v>
      </c>
      <c r="R364" s="6" t="str">
        <f>HYPERLINK("https://docs.wto.org/imrd/directdoc.asp?DDFDocuments/v/G/TBTN25/TPKM554.DOCX", "https://docs.wto.org/imrd/directdoc.asp?DDFDocuments/v/G/TBTN25/TPKM554.DOCX")</f>
        <v>https://docs.wto.org/imrd/directdoc.asp?DDFDocuments/v/G/TBTN25/TPKM554.DOCX</v>
      </c>
    </row>
    <row r="365" spans="1:18" ht="105" x14ac:dyDescent="0.25">
      <c r="A365" s="8" t="s">
        <v>279</v>
      </c>
      <c r="B365" s="6" t="s">
        <v>46</v>
      </c>
      <c r="C365" s="7">
        <v>45665</v>
      </c>
      <c r="D365" s="9" t="str">
        <f>HYPERLINK("https://eping.wto.org/en/Search?viewData= G/TBT/N/BDI/545, G/TBT/N/KEN/1737, G/TBT/N/RWA/1112, G/TBT/N/TZA/1248, G/TBT/N/UGA/2085"," G/TBT/N/BDI/545, G/TBT/N/KEN/1737, G/TBT/N/RWA/1112, G/TBT/N/TZA/1248, G/TBT/N/UGA/2085")</f>
        <v xml:space="preserve"> G/TBT/N/BDI/545, G/TBT/N/KEN/1737, G/TBT/N/RWA/1112, G/TBT/N/TZA/1248, G/TBT/N/UGA/2085</v>
      </c>
      <c r="E365" s="8" t="s">
        <v>863</v>
      </c>
      <c r="F365" s="8" t="s">
        <v>864</v>
      </c>
      <c r="H365" s="8" t="s">
        <v>24</v>
      </c>
      <c r="I365" s="8" t="s">
        <v>201</v>
      </c>
      <c r="J365" s="8" t="s">
        <v>602</v>
      </c>
      <c r="K365" s="8" t="s">
        <v>81</v>
      </c>
      <c r="L365" s="6"/>
      <c r="M365" s="7">
        <v>45725</v>
      </c>
      <c r="N365" s="6" t="s">
        <v>25</v>
      </c>
      <c r="O365" s="8" t="s">
        <v>865</v>
      </c>
      <c r="P365" s="6" t="str">
        <f>HYPERLINK("https://docs.wto.org/imrd/directdoc.asp?DDFDocuments/t/G/TBTN25/BDI545.DOCX", "https://docs.wto.org/imrd/directdoc.asp?DDFDocuments/t/G/TBTN25/BDI545.DOCX")</f>
        <v>https://docs.wto.org/imrd/directdoc.asp?DDFDocuments/t/G/TBTN25/BDI545.DOCX</v>
      </c>
      <c r="Q365" s="6" t="str">
        <f>HYPERLINK("https://docs.wto.org/imrd/directdoc.asp?DDFDocuments/u/G/TBTN25/BDI545.DOCX", "https://docs.wto.org/imrd/directdoc.asp?DDFDocuments/u/G/TBTN25/BDI545.DOCX")</f>
        <v>https://docs.wto.org/imrd/directdoc.asp?DDFDocuments/u/G/TBTN25/BDI545.DOCX</v>
      </c>
      <c r="R365" s="6" t="str">
        <f>HYPERLINK("https://docs.wto.org/imrd/directdoc.asp?DDFDocuments/v/G/TBTN25/BDI545.DOCX", "https://docs.wto.org/imrd/directdoc.asp?DDFDocuments/v/G/TBTN25/BDI545.DOCX")</f>
        <v>https://docs.wto.org/imrd/directdoc.asp?DDFDocuments/v/G/TBTN25/BDI545.DOCX</v>
      </c>
    </row>
    <row r="366" spans="1:18" ht="180" x14ac:dyDescent="0.25">
      <c r="A366" s="8" t="s">
        <v>279</v>
      </c>
      <c r="B366" s="6" t="s">
        <v>17</v>
      </c>
      <c r="C366" s="7">
        <v>45665</v>
      </c>
      <c r="D366" s="9" t="str">
        <f>HYPERLINK("https://eping.wto.org/en/Search?viewData= G/TBT/N/BDI/548, G/TBT/N/KEN/1740, G/TBT/N/RWA/1115, G/TBT/N/TZA/1251, G/TBT/N/UGA/2088"," G/TBT/N/BDI/548, G/TBT/N/KEN/1740, G/TBT/N/RWA/1115, G/TBT/N/TZA/1251, G/TBT/N/UGA/2088")</f>
        <v xml:space="preserve"> G/TBT/N/BDI/548, G/TBT/N/KEN/1740, G/TBT/N/RWA/1115, G/TBT/N/TZA/1251, G/TBT/N/UGA/2088</v>
      </c>
      <c r="E366" s="8" t="s">
        <v>773</v>
      </c>
      <c r="F366" s="8" t="s">
        <v>774</v>
      </c>
      <c r="H366" s="8" t="s">
        <v>24</v>
      </c>
      <c r="I366" s="8" t="s">
        <v>201</v>
      </c>
      <c r="J366" s="8" t="s">
        <v>602</v>
      </c>
      <c r="K366" s="8" t="s">
        <v>81</v>
      </c>
      <c r="L366" s="6"/>
      <c r="M366" s="7">
        <v>45725</v>
      </c>
      <c r="N366" s="6" t="s">
        <v>25</v>
      </c>
      <c r="O366" s="8" t="s">
        <v>775</v>
      </c>
      <c r="P366" s="6" t="str">
        <f>HYPERLINK("https://docs.wto.org/imrd/directdoc.asp?DDFDocuments/t/G/TBTN25/BDI548.DOCX", "https://docs.wto.org/imrd/directdoc.asp?DDFDocuments/t/G/TBTN25/BDI548.DOCX")</f>
        <v>https://docs.wto.org/imrd/directdoc.asp?DDFDocuments/t/G/TBTN25/BDI548.DOCX</v>
      </c>
      <c r="Q366" s="6" t="str">
        <f>HYPERLINK("https://docs.wto.org/imrd/directdoc.asp?DDFDocuments/u/G/TBTN25/BDI548.DOCX", "https://docs.wto.org/imrd/directdoc.asp?DDFDocuments/u/G/TBTN25/BDI548.DOCX")</f>
        <v>https://docs.wto.org/imrd/directdoc.asp?DDFDocuments/u/G/TBTN25/BDI548.DOCX</v>
      </c>
      <c r="R366" s="6" t="str">
        <f>HYPERLINK("https://docs.wto.org/imrd/directdoc.asp?DDFDocuments/v/G/TBTN25/BDI548.DOCX", "https://docs.wto.org/imrd/directdoc.asp?DDFDocuments/v/G/TBTN25/BDI548.DOCX")</f>
        <v>https://docs.wto.org/imrd/directdoc.asp?DDFDocuments/v/G/TBTN25/BDI548.DOCX</v>
      </c>
    </row>
    <row r="367" spans="1:18" ht="195" x14ac:dyDescent="0.25">
      <c r="A367" s="8" t="s">
        <v>824</v>
      </c>
      <c r="B367" s="6" t="s">
        <v>214</v>
      </c>
      <c r="C367" s="7">
        <v>45665</v>
      </c>
      <c r="D367" s="9" t="str">
        <f>HYPERLINK("https://eping.wto.org/en/Search?viewData= G/TBT/N/KOR/1246"," G/TBT/N/KOR/1246")</f>
        <v xml:space="preserve"> G/TBT/N/KOR/1246</v>
      </c>
      <c r="E367" s="8" t="s">
        <v>876</v>
      </c>
      <c r="F367" s="8" t="s">
        <v>877</v>
      </c>
      <c r="H367" s="8" t="s">
        <v>24</v>
      </c>
      <c r="I367" s="8" t="s">
        <v>138</v>
      </c>
      <c r="J367" s="8" t="s">
        <v>436</v>
      </c>
      <c r="K367" s="8" t="s">
        <v>68</v>
      </c>
      <c r="L367" s="6"/>
      <c r="M367" s="7">
        <v>45685</v>
      </c>
      <c r="N367" s="6" t="s">
        <v>25</v>
      </c>
      <c r="O367" s="8" t="s">
        <v>878</v>
      </c>
      <c r="P367" s="6" t="str">
        <f>HYPERLINK("https://docs.wto.org/imrd/directdoc.asp?DDFDocuments/t/G/TBTN24/KOR1246.DOCX", "https://docs.wto.org/imrd/directdoc.asp?DDFDocuments/t/G/TBTN24/KOR1246.DOCX")</f>
        <v>https://docs.wto.org/imrd/directdoc.asp?DDFDocuments/t/G/TBTN24/KOR1246.DOCX</v>
      </c>
      <c r="Q367" s="6" t="str">
        <f>HYPERLINK("https://docs.wto.org/imrd/directdoc.asp?DDFDocuments/u/G/TBTN24/KOR1246.DOCX", "https://docs.wto.org/imrd/directdoc.asp?DDFDocuments/u/G/TBTN24/KOR1246.DOCX")</f>
        <v>https://docs.wto.org/imrd/directdoc.asp?DDFDocuments/u/G/TBTN24/KOR1246.DOCX</v>
      </c>
      <c r="R367" s="6" t="str">
        <f>HYPERLINK("https://docs.wto.org/imrd/directdoc.asp?DDFDocuments/v/G/TBTN24/KOR1246.DOCX", "https://docs.wto.org/imrd/directdoc.asp?DDFDocuments/v/G/TBTN24/KOR1246.DOCX")</f>
        <v>https://docs.wto.org/imrd/directdoc.asp?DDFDocuments/v/G/TBTN24/KOR1246.DOCX</v>
      </c>
    </row>
    <row r="368" spans="1:18" ht="165" x14ac:dyDescent="0.25">
      <c r="A368" s="8" t="s">
        <v>881</v>
      </c>
      <c r="B368" s="6" t="s">
        <v>155</v>
      </c>
      <c r="C368" s="7">
        <v>45665</v>
      </c>
      <c r="D368" s="9" t="str">
        <f>HYPERLINK("https://eping.wto.org/en/Search?viewData= G/TBT/N/USA/2174"," G/TBT/N/USA/2174")</f>
        <v xml:space="preserve"> G/TBT/N/USA/2174</v>
      </c>
      <c r="E368" s="8" t="s">
        <v>879</v>
      </c>
      <c r="F368" s="8" t="s">
        <v>880</v>
      </c>
      <c r="H368" s="8" t="s">
        <v>24</v>
      </c>
      <c r="I368" s="8" t="s">
        <v>882</v>
      </c>
      <c r="J368" s="8" t="s">
        <v>494</v>
      </c>
      <c r="K368" s="8" t="s">
        <v>24</v>
      </c>
      <c r="L368" s="6"/>
      <c r="M368" s="7">
        <v>45743</v>
      </c>
      <c r="N368" s="6" t="s">
        <v>25</v>
      </c>
      <c r="O368" s="8" t="s">
        <v>883</v>
      </c>
      <c r="P368" s="6" t="str">
        <f>HYPERLINK("https://docs.wto.org/imrd/directdoc.asp?DDFDocuments/t/G/TBTN25/USA2174.DOCX", "https://docs.wto.org/imrd/directdoc.asp?DDFDocuments/t/G/TBTN25/USA2174.DOCX")</f>
        <v>https://docs.wto.org/imrd/directdoc.asp?DDFDocuments/t/G/TBTN25/USA2174.DOCX</v>
      </c>
      <c r="Q368" s="6" t="str">
        <f>HYPERLINK("https://docs.wto.org/imrd/directdoc.asp?DDFDocuments/u/G/TBTN25/USA2174.DOCX", "https://docs.wto.org/imrd/directdoc.asp?DDFDocuments/u/G/TBTN25/USA2174.DOCX")</f>
        <v>https://docs.wto.org/imrd/directdoc.asp?DDFDocuments/u/G/TBTN25/USA2174.DOCX</v>
      </c>
      <c r="R368" s="6" t="str">
        <f>HYPERLINK("https://docs.wto.org/imrd/directdoc.asp?DDFDocuments/v/G/TBTN25/USA2174.DOCX", "https://docs.wto.org/imrd/directdoc.asp?DDFDocuments/v/G/TBTN25/USA2174.DOCX")</f>
        <v>https://docs.wto.org/imrd/directdoc.asp?DDFDocuments/v/G/TBTN25/USA2174.DOCX</v>
      </c>
    </row>
    <row r="369" spans="1:18" ht="105" x14ac:dyDescent="0.25">
      <c r="A369" s="8" t="s">
        <v>279</v>
      </c>
      <c r="B369" s="6" t="s">
        <v>27</v>
      </c>
      <c r="C369" s="7">
        <v>45665</v>
      </c>
      <c r="D369" s="9" t="str">
        <f>HYPERLINK("https://eping.wto.org/en/Search?viewData= G/TBT/N/BDI/545, G/TBT/N/KEN/1737, G/TBT/N/RWA/1112, G/TBT/N/TZA/1248, G/TBT/N/UGA/2085"," G/TBT/N/BDI/545, G/TBT/N/KEN/1737, G/TBT/N/RWA/1112, G/TBT/N/TZA/1248, G/TBT/N/UGA/2085")</f>
        <v xml:space="preserve"> G/TBT/N/BDI/545, G/TBT/N/KEN/1737, G/TBT/N/RWA/1112, G/TBT/N/TZA/1248, G/TBT/N/UGA/2085</v>
      </c>
      <c r="E369" s="8" t="s">
        <v>863</v>
      </c>
      <c r="F369" s="8" t="s">
        <v>864</v>
      </c>
      <c r="H369" s="8" t="s">
        <v>24</v>
      </c>
      <c r="I369" s="8" t="s">
        <v>201</v>
      </c>
      <c r="J369" s="8" t="s">
        <v>602</v>
      </c>
      <c r="K369" s="8" t="s">
        <v>81</v>
      </c>
      <c r="L369" s="6"/>
      <c r="M369" s="7">
        <v>45725</v>
      </c>
      <c r="N369" s="6" t="s">
        <v>25</v>
      </c>
      <c r="O369" s="8" t="s">
        <v>865</v>
      </c>
      <c r="P369" s="6" t="str">
        <f>HYPERLINK("https://docs.wto.org/imrd/directdoc.asp?DDFDocuments/t/G/TBTN25/BDI545.DOCX", "https://docs.wto.org/imrd/directdoc.asp?DDFDocuments/t/G/TBTN25/BDI545.DOCX")</f>
        <v>https://docs.wto.org/imrd/directdoc.asp?DDFDocuments/t/G/TBTN25/BDI545.DOCX</v>
      </c>
      <c r="Q369" s="6" t="str">
        <f>HYPERLINK("https://docs.wto.org/imrd/directdoc.asp?DDFDocuments/u/G/TBTN25/BDI545.DOCX", "https://docs.wto.org/imrd/directdoc.asp?DDFDocuments/u/G/TBTN25/BDI545.DOCX")</f>
        <v>https://docs.wto.org/imrd/directdoc.asp?DDFDocuments/u/G/TBTN25/BDI545.DOCX</v>
      </c>
      <c r="R369" s="6" t="str">
        <f>HYPERLINK("https://docs.wto.org/imrd/directdoc.asp?DDFDocuments/v/G/TBTN25/BDI545.DOCX", "https://docs.wto.org/imrd/directdoc.asp?DDFDocuments/v/G/TBTN25/BDI545.DOCX")</f>
        <v>https://docs.wto.org/imrd/directdoc.asp?DDFDocuments/v/G/TBTN25/BDI545.DOCX</v>
      </c>
    </row>
    <row r="370" spans="1:18" ht="60" x14ac:dyDescent="0.25">
      <c r="A370" s="8" t="s">
        <v>315</v>
      </c>
      <c r="B370" s="6" t="s">
        <v>17</v>
      </c>
      <c r="C370" s="7">
        <v>45665</v>
      </c>
      <c r="D370" s="9" t="str">
        <f>HYPERLINK("https://eping.wto.org/en/Search?viewData= G/TBT/N/BDI/546, G/TBT/N/KEN/1738, G/TBT/N/RWA/1113, G/TBT/N/TZA/1249, G/TBT/N/UGA/2086"," G/TBT/N/BDI/546, G/TBT/N/KEN/1738, G/TBT/N/RWA/1113, G/TBT/N/TZA/1249, G/TBT/N/UGA/2086")</f>
        <v xml:space="preserve"> G/TBT/N/BDI/546, G/TBT/N/KEN/1738, G/TBT/N/RWA/1113, G/TBT/N/TZA/1249, G/TBT/N/UGA/2086</v>
      </c>
      <c r="E370" s="8" t="s">
        <v>785</v>
      </c>
      <c r="F370" s="8" t="s">
        <v>786</v>
      </c>
      <c r="H370" s="8" t="s">
        <v>24</v>
      </c>
      <c r="I370" s="8" t="s">
        <v>316</v>
      </c>
      <c r="J370" s="8" t="s">
        <v>602</v>
      </c>
      <c r="K370" s="8" t="s">
        <v>81</v>
      </c>
      <c r="L370" s="6"/>
      <c r="M370" s="7">
        <v>45725</v>
      </c>
      <c r="N370" s="6" t="s">
        <v>25</v>
      </c>
      <c r="O370" s="8" t="s">
        <v>787</v>
      </c>
      <c r="P370" s="6" t="str">
        <f>HYPERLINK("https://docs.wto.org/imrd/directdoc.asp?DDFDocuments/t/G/TBTN25/BDI546.DOCX", "https://docs.wto.org/imrd/directdoc.asp?DDFDocuments/t/G/TBTN25/BDI546.DOCX")</f>
        <v>https://docs.wto.org/imrd/directdoc.asp?DDFDocuments/t/G/TBTN25/BDI546.DOCX</v>
      </c>
      <c r="Q370" s="6" t="str">
        <f>HYPERLINK("https://docs.wto.org/imrd/directdoc.asp?DDFDocuments/u/G/TBTN25/BDI546.DOCX", "https://docs.wto.org/imrd/directdoc.asp?DDFDocuments/u/G/TBTN25/BDI546.DOCX")</f>
        <v>https://docs.wto.org/imrd/directdoc.asp?DDFDocuments/u/G/TBTN25/BDI546.DOCX</v>
      </c>
      <c r="R370" s="6" t="str">
        <f>HYPERLINK("https://docs.wto.org/imrd/directdoc.asp?DDFDocuments/v/G/TBTN25/BDI546.DOCX", "https://docs.wto.org/imrd/directdoc.asp?DDFDocuments/v/G/TBTN25/BDI546.DOCX")</f>
        <v>https://docs.wto.org/imrd/directdoc.asp?DDFDocuments/v/G/TBTN25/BDI546.DOCX</v>
      </c>
    </row>
    <row r="371" spans="1:18" ht="45" x14ac:dyDescent="0.25">
      <c r="A371" s="8" t="s">
        <v>801</v>
      </c>
      <c r="B371" s="6" t="s">
        <v>46</v>
      </c>
      <c r="C371" s="7">
        <v>45665</v>
      </c>
      <c r="D371" s="9" t="str">
        <f>HYPERLINK("https://eping.wto.org/en/Search?viewData= G/TBT/N/BDI/549, G/TBT/N/KEN/1741, G/TBT/N/RWA/1116, G/TBT/N/TZA/1252, G/TBT/N/UGA/2089"," G/TBT/N/BDI/549, G/TBT/N/KEN/1741, G/TBT/N/RWA/1116, G/TBT/N/TZA/1252, G/TBT/N/UGA/2089")</f>
        <v xml:space="preserve"> G/TBT/N/BDI/549, G/TBT/N/KEN/1741, G/TBT/N/RWA/1116, G/TBT/N/TZA/1252, G/TBT/N/UGA/2089</v>
      </c>
      <c r="E371" s="8" t="s">
        <v>799</v>
      </c>
      <c r="F371" s="8" t="s">
        <v>800</v>
      </c>
      <c r="H371" s="8" t="s">
        <v>802</v>
      </c>
      <c r="I371" s="8" t="s">
        <v>803</v>
      </c>
      <c r="J371" s="8" t="s">
        <v>804</v>
      </c>
      <c r="K371" s="8" t="s">
        <v>24</v>
      </c>
      <c r="L371" s="6"/>
      <c r="M371" s="7">
        <v>45725</v>
      </c>
      <c r="N371" s="6" t="s">
        <v>25</v>
      </c>
      <c r="O371" s="8" t="s">
        <v>805</v>
      </c>
      <c r="P371" s="6" t="str">
        <f>HYPERLINK("https://docs.wto.org/imrd/directdoc.asp?DDFDocuments/t/G/TBTN25/BDI549.DOCX", "https://docs.wto.org/imrd/directdoc.asp?DDFDocuments/t/G/TBTN25/BDI549.DOCX")</f>
        <v>https://docs.wto.org/imrd/directdoc.asp?DDFDocuments/t/G/TBTN25/BDI549.DOCX</v>
      </c>
      <c r="Q371" s="6" t="str">
        <f>HYPERLINK("https://docs.wto.org/imrd/directdoc.asp?DDFDocuments/u/G/TBTN25/BDI549.DOCX", "https://docs.wto.org/imrd/directdoc.asp?DDFDocuments/u/G/TBTN25/BDI549.DOCX")</f>
        <v>https://docs.wto.org/imrd/directdoc.asp?DDFDocuments/u/G/TBTN25/BDI549.DOCX</v>
      </c>
      <c r="R371" s="6" t="str">
        <f>HYPERLINK("https://docs.wto.org/imrd/directdoc.asp?DDFDocuments/v/G/TBTN25/BDI549.DOCX", "https://docs.wto.org/imrd/directdoc.asp?DDFDocuments/v/G/TBTN25/BDI549.DOCX")</f>
        <v>https://docs.wto.org/imrd/directdoc.asp?DDFDocuments/v/G/TBTN25/BDI549.DOCX</v>
      </c>
    </row>
    <row r="372" spans="1:18" ht="45" x14ac:dyDescent="0.25">
      <c r="A372" s="8" t="s">
        <v>801</v>
      </c>
      <c r="B372" s="6" t="s">
        <v>45</v>
      </c>
      <c r="C372" s="7">
        <v>45665</v>
      </c>
      <c r="D372" s="9" t="str">
        <f>HYPERLINK("https://eping.wto.org/en/Search?viewData= G/TBT/N/BDI/550, G/TBT/N/KEN/1742, G/TBT/N/RWA/1117, G/TBT/N/TZA/1253, G/TBT/N/UGA/2090"," G/TBT/N/BDI/550, G/TBT/N/KEN/1742, G/TBT/N/RWA/1117, G/TBT/N/TZA/1253, G/TBT/N/UGA/2090")</f>
        <v xml:space="preserve"> G/TBT/N/BDI/550, G/TBT/N/KEN/1742, G/TBT/N/RWA/1117, G/TBT/N/TZA/1253, G/TBT/N/UGA/2090</v>
      </c>
      <c r="E372" s="8" t="s">
        <v>846</v>
      </c>
      <c r="F372" s="8" t="s">
        <v>847</v>
      </c>
      <c r="H372" s="8" t="s">
        <v>802</v>
      </c>
      <c r="I372" s="8" t="s">
        <v>803</v>
      </c>
      <c r="J372" s="8" t="s">
        <v>804</v>
      </c>
      <c r="K372" s="8" t="s">
        <v>24</v>
      </c>
      <c r="L372" s="6"/>
      <c r="M372" s="7">
        <v>45725</v>
      </c>
      <c r="N372" s="6" t="s">
        <v>25</v>
      </c>
      <c r="O372" s="8" t="s">
        <v>848</v>
      </c>
      <c r="P372" s="6" t="str">
        <f>HYPERLINK("https://docs.wto.org/imrd/directdoc.asp?DDFDocuments/t/G/TBTN25/BDI550.DOCX", "https://docs.wto.org/imrd/directdoc.asp?DDFDocuments/t/G/TBTN25/BDI550.DOCX")</f>
        <v>https://docs.wto.org/imrd/directdoc.asp?DDFDocuments/t/G/TBTN25/BDI550.DOCX</v>
      </c>
      <c r="Q372" s="6" t="str">
        <f>HYPERLINK("https://docs.wto.org/imrd/directdoc.asp?DDFDocuments/u/G/TBTN25/BDI550.DOCX", "https://docs.wto.org/imrd/directdoc.asp?DDFDocuments/u/G/TBTN25/BDI550.DOCX")</f>
        <v>https://docs.wto.org/imrd/directdoc.asp?DDFDocuments/u/G/TBTN25/BDI550.DOCX</v>
      </c>
      <c r="R372" s="6" t="str">
        <f>HYPERLINK("https://docs.wto.org/imrd/directdoc.asp?DDFDocuments/v/G/TBTN25/BDI550.DOCX", "https://docs.wto.org/imrd/directdoc.asp?DDFDocuments/v/G/TBTN25/BDI550.DOCX")</f>
        <v>https://docs.wto.org/imrd/directdoc.asp?DDFDocuments/v/G/TBTN25/BDI550.DOCX</v>
      </c>
    </row>
    <row r="373" spans="1:18" ht="60" x14ac:dyDescent="0.25">
      <c r="A373" s="8" t="s">
        <v>824</v>
      </c>
      <c r="B373" s="6" t="s">
        <v>214</v>
      </c>
      <c r="C373" s="7">
        <v>45665</v>
      </c>
      <c r="D373" s="9" t="str">
        <f>HYPERLINK("https://eping.wto.org/en/Search?viewData= G/TBT/N/KOR/1249"," G/TBT/N/KOR/1249")</f>
        <v xml:space="preserve"> G/TBT/N/KOR/1249</v>
      </c>
      <c r="E373" s="8" t="s">
        <v>884</v>
      </c>
      <c r="F373" s="8" t="s">
        <v>885</v>
      </c>
      <c r="H373" s="8" t="s">
        <v>24</v>
      </c>
      <c r="I373" s="8" t="s">
        <v>138</v>
      </c>
      <c r="J373" s="8" t="s">
        <v>436</v>
      </c>
      <c r="K373" s="8" t="s">
        <v>68</v>
      </c>
      <c r="L373" s="6"/>
      <c r="M373" s="7">
        <v>45685</v>
      </c>
      <c r="N373" s="6" t="s">
        <v>25</v>
      </c>
      <c r="O373" s="8" t="s">
        <v>886</v>
      </c>
      <c r="P373" s="6" t="str">
        <f>HYPERLINK("https://docs.wto.org/imrd/directdoc.asp?DDFDocuments/t/G/TBTN25/KOR1249.DOCX", "https://docs.wto.org/imrd/directdoc.asp?DDFDocuments/t/G/TBTN25/KOR1249.DOCX")</f>
        <v>https://docs.wto.org/imrd/directdoc.asp?DDFDocuments/t/G/TBTN25/KOR1249.DOCX</v>
      </c>
      <c r="Q373" s="6"/>
      <c r="R373" s="6"/>
    </row>
    <row r="374" spans="1:18" ht="180" x14ac:dyDescent="0.25">
      <c r="A374" s="8" t="s">
        <v>279</v>
      </c>
      <c r="B374" s="6" t="s">
        <v>45</v>
      </c>
      <c r="C374" s="7">
        <v>45665</v>
      </c>
      <c r="D374" s="9" t="str">
        <f>HYPERLINK("https://eping.wto.org/en/Search?viewData= G/TBT/N/BDI/548, G/TBT/N/KEN/1740, G/TBT/N/RWA/1115, G/TBT/N/TZA/1251, G/TBT/N/UGA/2088"," G/TBT/N/BDI/548, G/TBT/N/KEN/1740, G/TBT/N/RWA/1115, G/TBT/N/TZA/1251, G/TBT/N/UGA/2088")</f>
        <v xml:space="preserve"> G/TBT/N/BDI/548, G/TBT/N/KEN/1740, G/TBT/N/RWA/1115, G/TBT/N/TZA/1251, G/TBT/N/UGA/2088</v>
      </c>
      <c r="E374" s="8" t="s">
        <v>773</v>
      </c>
      <c r="F374" s="8" t="s">
        <v>774</v>
      </c>
      <c r="H374" s="8" t="s">
        <v>24</v>
      </c>
      <c r="I374" s="8" t="s">
        <v>201</v>
      </c>
      <c r="J374" s="8" t="s">
        <v>602</v>
      </c>
      <c r="K374" s="8" t="s">
        <v>81</v>
      </c>
      <c r="L374" s="6"/>
      <c r="M374" s="7">
        <v>45725</v>
      </c>
      <c r="N374" s="6" t="s">
        <v>25</v>
      </c>
      <c r="O374" s="8" t="s">
        <v>775</v>
      </c>
      <c r="P374" s="6" t="str">
        <f>HYPERLINK("https://docs.wto.org/imrd/directdoc.asp?DDFDocuments/t/G/TBTN25/BDI548.DOCX", "https://docs.wto.org/imrd/directdoc.asp?DDFDocuments/t/G/TBTN25/BDI548.DOCX")</f>
        <v>https://docs.wto.org/imrd/directdoc.asp?DDFDocuments/t/G/TBTN25/BDI548.DOCX</v>
      </c>
      <c r="Q374" s="6" t="str">
        <f>HYPERLINK("https://docs.wto.org/imrd/directdoc.asp?DDFDocuments/u/G/TBTN25/BDI548.DOCX", "https://docs.wto.org/imrd/directdoc.asp?DDFDocuments/u/G/TBTN25/BDI548.DOCX")</f>
        <v>https://docs.wto.org/imrd/directdoc.asp?DDFDocuments/u/G/TBTN25/BDI548.DOCX</v>
      </c>
      <c r="R374" s="6" t="str">
        <f>HYPERLINK("https://docs.wto.org/imrd/directdoc.asp?DDFDocuments/v/G/TBTN25/BDI548.DOCX", "https://docs.wto.org/imrd/directdoc.asp?DDFDocuments/v/G/TBTN25/BDI548.DOCX")</f>
        <v>https://docs.wto.org/imrd/directdoc.asp?DDFDocuments/v/G/TBTN25/BDI548.DOCX</v>
      </c>
    </row>
    <row r="375" spans="1:18" ht="330" x14ac:dyDescent="0.25">
      <c r="A375" s="8" t="s">
        <v>824</v>
      </c>
      <c r="B375" s="6" t="s">
        <v>214</v>
      </c>
      <c r="C375" s="7">
        <v>45665</v>
      </c>
      <c r="D375" s="9" t="str">
        <f>HYPERLINK("https://eping.wto.org/en/Search?viewData= G/TBT/N/KOR/1244"," G/TBT/N/KOR/1244")</f>
        <v xml:space="preserve"> G/TBT/N/KOR/1244</v>
      </c>
      <c r="E375" s="8" t="s">
        <v>887</v>
      </c>
      <c r="F375" s="8" t="s">
        <v>888</v>
      </c>
      <c r="H375" s="8" t="s">
        <v>24</v>
      </c>
      <c r="I375" s="8" t="s">
        <v>138</v>
      </c>
      <c r="J375" s="8" t="s">
        <v>436</v>
      </c>
      <c r="K375" s="8" t="s">
        <v>68</v>
      </c>
      <c r="L375" s="6"/>
      <c r="M375" s="7">
        <v>45685</v>
      </c>
      <c r="N375" s="6" t="s">
        <v>25</v>
      </c>
      <c r="O375" s="8" t="s">
        <v>889</v>
      </c>
      <c r="P375" s="6" t="str">
        <f>HYPERLINK("https://docs.wto.org/imrd/directdoc.asp?DDFDocuments/t/G/TBTN25/KOR1244.DOCX", "https://docs.wto.org/imrd/directdoc.asp?DDFDocuments/t/G/TBTN25/KOR1244.DOCX")</f>
        <v>https://docs.wto.org/imrd/directdoc.asp?DDFDocuments/t/G/TBTN25/KOR1244.DOCX</v>
      </c>
      <c r="Q375" s="6" t="str">
        <f>HYPERLINK("https://docs.wto.org/imrd/directdoc.asp?DDFDocuments/u/G/TBTN25/KOR1244.DOCX", "https://docs.wto.org/imrd/directdoc.asp?DDFDocuments/u/G/TBTN25/KOR1244.DOCX")</f>
        <v>https://docs.wto.org/imrd/directdoc.asp?DDFDocuments/u/G/TBTN25/KOR1244.DOCX</v>
      </c>
      <c r="R375" s="6" t="str">
        <f>HYPERLINK("https://docs.wto.org/imrd/directdoc.asp?DDFDocuments/v/G/TBTN25/KOR1244.DOCX", "https://docs.wto.org/imrd/directdoc.asp?DDFDocuments/v/G/TBTN25/KOR1244.DOCX")</f>
        <v>https://docs.wto.org/imrd/directdoc.asp?DDFDocuments/v/G/TBTN25/KOR1244.DOCX</v>
      </c>
    </row>
    <row r="376" spans="1:18" ht="60" x14ac:dyDescent="0.25">
      <c r="A376" s="8" t="s">
        <v>892</v>
      </c>
      <c r="B376" s="6" t="s">
        <v>27</v>
      </c>
      <c r="C376" s="7">
        <v>45665</v>
      </c>
      <c r="D376" s="9" t="str">
        <f>HYPERLINK("https://eping.wto.org/en/Search?viewData= G/TBT/N/TZA/1256"," G/TBT/N/TZA/1256")</f>
        <v xml:space="preserve"> G/TBT/N/TZA/1256</v>
      </c>
      <c r="E376" s="8" t="s">
        <v>890</v>
      </c>
      <c r="F376" s="8" t="s">
        <v>891</v>
      </c>
      <c r="H376" s="8" t="s">
        <v>893</v>
      </c>
      <c r="I376" s="8" t="s">
        <v>894</v>
      </c>
      <c r="J376" s="8" t="s">
        <v>716</v>
      </c>
      <c r="K376" s="8" t="s">
        <v>81</v>
      </c>
      <c r="L376" s="6"/>
      <c r="M376" s="7">
        <v>45725</v>
      </c>
      <c r="N376" s="6" t="s">
        <v>25</v>
      </c>
      <c r="O376" s="8" t="s">
        <v>895</v>
      </c>
      <c r="P376" s="6" t="str">
        <f>HYPERLINK("https://docs.wto.org/imrd/directdoc.asp?DDFDocuments/t/G/TBTN25/TZA1256.DOCX", "https://docs.wto.org/imrd/directdoc.asp?DDFDocuments/t/G/TBTN25/TZA1256.DOCX")</f>
        <v>https://docs.wto.org/imrd/directdoc.asp?DDFDocuments/t/G/TBTN25/TZA1256.DOCX</v>
      </c>
      <c r="Q376" s="6" t="str">
        <f>HYPERLINK("https://docs.wto.org/imrd/directdoc.asp?DDFDocuments/u/G/TBTN25/TZA1256.DOCX", "https://docs.wto.org/imrd/directdoc.asp?DDFDocuments/u/G/TBTN25/TZA1256.DOCX")</f>
        <v>https://docs.wto.org/imrd/directdoc.asp?DDFDocuments/u/G/TBTN25/TZA1256.DOCX</v>
      </c>
      <c r="R376" s="6" t="str">
        <f>HYPERLINK("https://docs.wto.org/imrd/directdoc.asp?DDFDocuments/v/G/TBTN25/TZA1256.DOCX", "https://docs.wto.org/imrd/directdoc.asp?DDFDocuments/v/G/TBTN25/TZA1256.DOCX")</f>
        <v>https://docs.wto.org/imrd/directdoc.asp?DDFDocuments/v/G/TBTN25/TZA1256.DOCX</v>
      </c>
    </row>
    <row r="377" spans="1:18" ht="45" x14ac:dyDescent="0.25">
      <c r="A377" s="8" t="s">
        <v>315</v>
      </c>
      <c r="B377" s="6" t="s">
        <v>17</v>
      </c>
      <c r="C377" s="7">
        <v>45665</v>
      </c>
      <c r="D377" s="9" t="str">
        <f>HYPERLINK("https://eping.wto.org/en/Search?viewData= G/TBT/N/BDI/541, G/TBT/N/KEN/1733, G/TBT/N/RWA/1108, G/TBT/N/TZA/1244, G/TBT/N/UGA/2081"," G/TBT/N/BDI/541, G/TBT/N/KEN/1733, G/TBT/N/RWA/1108, G/TBT/N/TZA/1244, G/TBT/N/UGA/2081")</f>
        <v xml:space="preserve"> G/TBT/N/BDI/541, G/TBT/N/KEN/1733, G/TBT/N/RWA/1108, G/TBT/N/TZA/1244, G/TBT/N/UGA/2081</v>
      </c>
      <c r="E377" s="8" t="s">
        <v>782</v>
      </c>
      <c r="F377" s="8" t="s">
        <v>783</v>
      </c>
      <c r="H377" s="8" t="s">
        <v>24</v>
      </c>
      <c r="I377" s="8" t="s">
        <v>316</v>
      </c>
      <c r="J377" s="8" t="s">
        <v>602</v>
      </c>
      <c r="K377" s="8" t="s">
        <v>81</v>
      </c>
      <c r="L377" s="6"/>
      <c r="M377" s="7">
        <v>45725</v>
      </c>
      <c r="N377" s="6" t="s">
        <v>25</v>
      </c>
      <c r="O377" s="8" t="s">
        <v>784</v>
      </c>
      <c r="P377" s="6" t="str">
        <f>HYPERLINK("https://docs.wto.org/imrd/directdoc.asp?DDFDocuments/t/G/TBTN25/BDI541.DOCX", "https://docs.wto.org/imrd/directdoc.asp?DDFDocuments/t/G/TBTN25/BDI541.DOCX")</f>
        <v>https://docs.wto.org/imrd/directdoc.asp?DDFDocuments/t/G/TBTN25/BDI541.DOCX</v>
      </c>
      <c r="Q377" s="6" t="str">
        <f>HYPERLINK("https://docs.wto.org/imrd/directdoc.asp?DDFDocuments/u/G/TBTN25/BDI541.DOCX", "https://docs.wto.org/imrd/directdoc.asp?DDFDocuments/u/G/TBTN25/BDI541.DOCX")</f>
        <v>https://docs.wto.org/imrd/directdoc.asp?DDFDocuments/u/G/TBTN25/BDI541.DOCX</v>
      </c>
      <c r="R377" s="6" t="str">
        <f>HYPERLINK("https://docs.wto.org/imrd/directdoc.asp?DDFDocuments/v/G/TBTN25/BDI541.DOCX", "https://docs.wto.org/imrd/directdoc.asp?DDFDocuments/v/G/TBTN25/BDI541.DOCX")</f>
        <v>https://docs.wto.org/imrd/directdoc.asp?DDFDocuments/v/G/TBTN25/BDI541.DOCX</v>
      </c>
    </row>
    <row r="378" spans="1:18" ht="105" x14ac:dyDescent="0.25">
      <c r="A378" s="8" t="s">
        <v>279</v>
      </c>
      <c r="B378" s="6" t="s">
        <v>17</v>
      </c>
      <c r="C378" s="7">
        <v>45665</v>
      </c>
      <c r="D378" s="9" t="str">
        <f>HYPERLINK("https://eping.wto.org/en/Search?viewData= G/TBT/N/BDI/545, G/TBT/N/KEN/1737, G/TBT/N/RWA/1112, G/TBT/N/TZA/1248, G/TBT/N/UGA/2085"," G/TBT/N/BDI/545, G/TBT/N/KEN/1737, G/TBT/N/RWA/1112, G/TBT/N/TZA/1248, G/TBT/N/UGA/2085")</f>
        <v xml:space="preserve"> G/TBT/N/BDI/545, G/TBT/N/KEN/1737, G/TBT/N/RWA/1112, G/TBT/N/TZA/1248, G/TBT/N/UGA/2085</v>
      </c>
      <c r="E378" s="8" t="s">
        <v>863</v>
      </c>
      <c r="F378" s="8" t="s">
        <v>864</v>
      </c>
      <c r="H378" s="8" t="s">
        <v>24</v>
      </c>
      <c r="I378" s="8" t="s">
        <v>201</v>
      </c>
      <c r="J378" s="8" t="s">
        <v>602</v>
      </c>
      <c r="K378" s="8" t="s">
        <v>81</v>
      </c>
      <c r="L378" s="6"/>
      <c r="M378" s="7">
        <v>45725</v>
      </c>
      <c r="N378" s="6" t="s">
        <v>25</v>
      </c>
      <c r="O378" s="8" t="s">
        <v>865</v>
      </c>
      <c r="P378" s="6" t="str">
        <f>HYPERLINK("https://docs.wto.org/imrd/directdoc.asp?DDFDocuments/t/G/TBTN25/BDI545.DOCX", "https://docs.wto.org/imrd/directdoc.asp?DDFDocuments/t/G/TBTN25/BDI545.DOCX")</f>
        <v>https://docs.wto.org/imrd/directdoc.asp?DDFDocuments/t/G/TBTN25/BDI545.DOCX</v>
      </c>
      <c r="Q378" s="6" t="str">
        <f>HYPERLINK("https://docs.wto.org/imrd/directdoc.asp?DDFDocuments/u/G/TBTN25/BDI545.DOCX", "https://docs.wto.org/imrd/directdoc.asp?DDFDocuments/u/G/TBTN25/BDI545.DOCX")</f>
        <v>https://docs.wto.org/imrd/directdoc.asp?DDFDocuments/u/G/TBTN25/BDI545.DOCX</v>
      </c>
      <c r="R378" s="6" t="str">
        <f>HYPERLINK("https://docs.wto.org/imrd/directdoc.asp?DDFDocuments/v/G/TBTN25/BDI545.DOCX", "https://docs.wto.org/imrd/directdoc.asp?DDFDocuments/v/G/TBTN25/BDI545.DOCX")</f>
        <v>https://docs.wto.org/imrd/directdoc.asp?DDFDocuments/v/G/TBTN25/BDI545.DOCX</v>
      </c>
    </row>
    <row r="379" spans="1:18" ht="60" x14ac:dyDescent="0.25">
      <c r="A379" s="8" t="s">
        <v>315</v>
      </c>
      <c r="B379" s="6" t="s">
        <v>40</v>
      </c>
      <c r="C379" s="7">
        <v>45665</v>
      </c>
      <c r="D379" s="9" t="str">
        <f>HYPERLINK("https://eping.wto.org/en/Search?viewData= G/TBT/N/BDI/546, G/TBT/N/KEN/1738, G/TBT/N/RWA/1113, G/TBT/N/TZA/1249, G/TBT/N/UGA/2086"," G/TBT/N/BDI/546, G/TBT/N/KEN/1738, G/TBT/N/RWA/1113, G/TBT/N/TZA/1249, G/TBT/N/UGA/2086")</f>
        <v xml:space="preserve"> G/TBT/N/BDI/546, G/TBT/N/KEN/1738, G/TBT/N/RWA/1113, G/TBT/N/TZA/1249, G/TBT/N/UGA/2086</v>
      </c>
      <c r="E379" s="8" t="s">
        <v>785</v>
      </c>
      <c r="F379" s="8" t="s">
        <v>786</v>
      </c>
      <c r="H379" s="8" t="s">
        <v>24</v>
      </c>
      <c r="I379" s="8" t="s">
        <v>316</v>
      </c>
      <c r="J379" s="8" t="s">
        <v>602</v>
      </c>
      <c r="K379" s="8" t="s">
        <v>81</v>
      </c>
      <c r="L379" s="6"/>
      <c r="M379" s="7">
        <v>45725</v>
      </c>
      <c r="N379" s="6" t="s">
        <v>25</v>
      </c>
      <c r="O379" s="8" t="s">
        <v>787</v>
      </c>
      <c r="P379" s="6" t="str">
        <f>HYPERLINK("https://docs.wto.org/imrd/directdoc.asp?DDFDocuments/t/G/TBTN25/BDI546.DOCX", "https://docs.wto.org/imrd/directdoc.asp?DDFDocuments/t/G/TBTN25/BDI546.DOCX")</f>
        <v>https://docs.wto.org/imrd/directdoc.asp?DDFDocuments/t/G/TBTN25/BDI546.DOCX</v>
      </c>
      <c r="Q379" s="6" t="str">
        <f>HYPERLINK("https://docs.wto.org/imrd/directdoc.asp?DDFDocuments/u/G/TBTN25/BDI546.DOCX", "https://docs.wto.org/imrd/directdoc.asp?DDFDocuments/u/G/TBTN25/BDI546.DOCX")</f>
        <v>https://docs.wto.org/imrd/directdoc.asp?DDFDocuments/u/G/TBTN25/BDI546.DOCX</v>
      </c>
      <c r="R379" s="6" t="str">
        <f>HYPERLINK("https://docs.wto.org/imrd/directdoc.asp?DDFDocuments/v/G/TBTN25/BDI546.DOCX", "https://docs.wto.org/imrd/directdoc.asp?DDFDocuments/v/G/TBTN25/BDI546.DOCX")</f>
        <v>https://docs.wto.org/imrd/directdoc.asp?DDFDocuments/v/G/TBTN25/BDI546.DOCX</v>
      </c>
    </row>
    <row r="380" spans="1:18" ht="180" x14ac:dyDescent="0.25">
      <c r="A380" s="8" t="s">
        <v>279</v>
      </c>
      <c r="B380" s="6" t="s">
        <v>27</v>
      </c>
      <c r="C380" s="7">
        <v>45665</v>
      </c>
      <c r="D380" s="9" t="str">
        <f>HYPERLINK("https://eping.wto.org/en/Search?viewData= G/TBT/N/BDI/548, G/TBT/N/KEN/1740, G/TBT/N/RWA/1115, G/TBT/N/TZA/1251, G/TBT/N/UGA/2088"," G/TBT/N/BDI/548, G/TBT/N/KEN/1740, G/TBT/N/RWA/1115, G/TBT/N/TZA/1251, G/TBT/N/UGA/2088")</f>
        <v xml:space="preserve"> G/TBT/N/BDI/548, G/TBT/N/KEN/1740, G/TBT/N/RWA/1115, G/TBT/N/TZA/1251, G/TBT/N/UGA/2088</v>
      </c>
      <c r="E380" s="8" t="s">
        <v>773</v>
      </c>
      <c r="F380" s="8" t="s">
        <v>774</v>
      </c>
      <c r="H380" s="8" t="s">
        <v>24</v>
      </c>
      <c r="I380" s="8" t="s">
        <v>201</v>
      </c>
      <c r="J380" s="8" t="s">
        <v>602</v>
      </c>
      <c r="K380" s="8" t="s">
        <v>81</v>
      </c>
      <c r="L380" s="6"/>
      <c r="M380" s="7">
        <v>45725</v>
      </c>
      <c r="N380" s="6" t="s">
        <v>25</v>
      </c>
      <c r="O380" s="8" t="s">
        <v>775</v>
      </c>
      <c r="P380" s="6" t="str">
        <f>HYPERLINK("https://docs.wto.org/imrd/directdoc.asp?DDFDocuments/t/G/TBTN25/BDI548.DOCX", "https://docs.wto.org/imrd/directdoc.asp?DDFDocuments/t/G/TBTN25/BDI548.DOCX")</f>
        <v>https://docs.wto.org/imrd/directdoc.asp?DDFDocuments/t/G/TBTN25/BDI548.DOCX</v>
      </c>
      <c r="Q380" s="6" t="str">
        <f>HYPERLINK("https://docs.wto.org/imrd/directdoc.asp?DDFDocuments/u/G/TBTN25/BDI548.DOCX", "https://docs.wto.org/imrd/directdoc.asp?DDFDocuments/u/G/TBTN25/BDI548.DOCX")</f>
        <v>https://docs.wto.org/imrd/directdoc.asp?DDFDocuments/u/G/TBTN25/BDI548.DOCX</v>
      </c>
      <c r="R380" s="6" t="str">
        <f>HYPERLINK("https://docs.wto.org/imrd/directdoc.asp?DDFDocuments/v/G/TBTN25/BDI548.DOCX", "https://docs.wto.org/imrd/directdoc.asp?DDFDocuments/v/G/TBTN25/BDI548.DOCX")</f>
        <v>https://docs.wto.org/imrd/directdoc.asp?DDFDocuments/v/G/TBTN25/BDI548.DOCX</v>
      </c>
    </row>
    <row r="381" spans="1:18" ht="45" x14ac:dyDescent="0.25">
      <c r="A381" s="8" t="s">
        <v>801</v>
      </c>
      <c r="B381" s="6" t="s">
        <v>17</v>
      </c>
      <c r="C381" s="7">
        <v>45665</v>
      </c>
      <c r="D381" s="9" t="str">
        <f>HYPERLINK("https://eping.wto.org/en/Search?viewData= G/TBT/N/BDI/550, G/TBT/N/KEN/1742, G/TBT/N/RWA/1117, G/TBT/N/TZA/1253, G/TBT/N/UGA/2090"," G/TBT/N/BDI/550, G/TBT/N/KEN/1742, G/TBT/N/RWA/1117, G/TBT/N/TZA/1253, G/TBT/N/UGA/2090")</f>
        <v xml:space="preserve"> G/TBT/N/BDI/550, G/TBT/N/KEN/1742, G/TBT/N/RWA/1117, G/TBT/N/TZA/1253, G/TBT/N/UGA/2090</v>
      </c>
      <c r="E381" s="8" t="s">
        <v>846</v>
      </c>
      <c r="F381" s="8" t="s">
        <v>847</v>
      </c>
      <c r="H381" s="8" t="s">
        <v>802</v>
      </c>
      <c r="I381" s="8" t="s">
        <v>803</v>
      </c>
      <c r="J381" s="8" t="s">
        <v>804</v>
      </c>
      <c r="K381" s="8" t="s">
        <v>24</v>
      </c>
      <c r="L381" s="6"/>
      <c r="M381" s="7">
        <v>45725</v>
      </c>
      <c r="N381" s="6" t="s">
        <v>25</v>
      </c>
      <c r="O381" s="8" t="s">
        <v>848</v>
      </c>
      <c r="P381" s="6" t="str">
        <f>HYPERLINK("https://docs.wto.org/imrd/directdoc.asp?DDFDocuments/t/G/TBTN25/BDI550.DOCX", "https://docs.wto.org/imrd/directdoc.asp?DDFDocuments/t/G/TBTN25/BDI550.DOCX")</f>
        <v>https://docs.wto.org/imrd/directdoc.asp?DDFDocuments/t/G/TBTN25/BDI550.DOCX</v>
      </c>
      <c r="Q381" s="6" t="str">
        <f>HYPERLINK("https://docs.wto.org/imrd/directdoc.asp?DDFDocuments/u/G/TBTN25/BDI550.DOCX", "https://docs.wto.org/imrd/directdoc.asp?DDFDocuments/u/G/TBTN25/BDI550.DOCX")</f>
        <v>https://docs.wto.org/imrd/directdoc.asp?DDFDocuments/u/G/TBTN25/BDI550.DOCX</v>
      </c>
      <c r="R381" s="6" t="str">
        <f>HYPERLINK("https://docs.wto.org/imrd/directdoc.asp?DDFDocuments/v/G/TBTN25/BDI550.DOCX", "https://docs.wto.org/imrd/directdoc.asp?DDFDocuments/v/G/TBTN25/BDI550.DOCX")</f>
        <v>https://docs.wto.org/imrd/directdoc.asp?DDFDocuments/v/G/TBTN25/BDI550.DOCX</v>
      </c>
    </row>
    <row r="382" spans="1:18" ht="150" x14ac:dyDescent="0.25">
      <c r="A382" s="8" t="s">
        <v>898</v>
      </c>
      <c r="B382" s="6" t="s">
        <v>214</v>
      </c>
      <c r="C382" s="7">
        <v>45665</v>
      </c>
      <c r="D382" s="9" t="str">
        <f>HYPERLINK("https://eping.wto.org/en/Search?viewData= G/TBT/N/KOR/1254"," G/TBT/N/KOR/1254")</f>
        <v xml:space="preserve"> G/TBT/N/KOR/1254</v>
      </c>
      <c r="E382" s="8" t="s">
        <v>896</v>
      </c>
      <c r="F382" s="8" t="s">
        <v>897</v>
      </c>
      <c r="H382" s="8" t="s">
        <v>24</v>
      </c>
      <c r="I382" s="8" t="s">
        <v>899</v>
      </c>
      <c r="J382" s="8" t="s">
        <v>436</v>
      </c>
      <c r="K382" s="8" t="s">
        <v>68</v>
      </c>
      <c r="L382" s="6"/>
      <c r="M382" s="7">
        <v>45725</v>
      </c>
      <c r="N382" s="6" t="s">
        <v>25</v>
      </c>
      <c r="O382" s="8" t="s">
        <v>900</v>
      </c>
      <c r="P382" s="6" t="str">
        <f>HYPERLINK("https://docs.wto.org/imrd/directdoc.asp?DDFDocuments/t/G/TBTN25/KOR1254.DOCX", "https://docs.wto.org/imrd/directdoc.asp?DDFDocuments/t/G/TBTN25/KOR1254.DOCX")</f>
        <v>https://docs.wto.org/imrd/directdoc.asp?DDFDocuments/t/G/TBTN25/KOR1254.DOCX</v>
      </c>
      <c r="Q382" s="6" t="str">
        <f>HYPERLINK("https://docs.wto.org/imrd/directdoc.asp?DDFDocuments/u/G/TBTN25/KOR1254.DOCX", "https://docs.wto.org/imrd/directdoc.asp?DDFDocuments/u/G/TBTN25/KOR1254.DOCX")</f>
        <v>https://docs.wto.org/imrd/directdoc.asp?DDFDocuments/u/G/TBTN25/KOR1254.DOCX</v>
      </c>
      <c r="R382" s="6" t="str">
        <f>HYPERLINK("https://docs.wto.org/imrd/directdoc.asp?DDFDocuments/v/G/TBTN25/KOR1254.DOCX", "https://docs.wto.org/imrd/directdoc.asp?DDFDocuments/v/G/TBTN25/KOR1254.DOCX")</f>
        <v>https://docs.wto.org/imrd/directdoc.asp?DDFDocuments/v/G/TBTN25/KOR1254.DOCX</v>
      </c>
    </row>
    <row r="383" spans="1:18" ht="30" x14ac:dyDescent="0.25">
      <c r="A383" s="8" t="s">
        <v>903</v>
      </c>
      <c r="B383" s="6" t="s">
        <v>214</v>
      </c>
      <c r="C383" s="7">
        <v>45665</v>
      </c>
      <c r="D383" s="9" t="str">
        <f>HYPERLINK("https://eping.wto.org/en/Search?viewData= G/TBT/N/KOR/1253"," G/TBT/N/KOR/1253")</f>
        <v xml:space="preserve"> G/TBT/N/KOR/1253</v>
      </c>
      <c r="E383" s="8" t="s">
        <v>901</v>
      </c>
      <c r="F383" s="8" t="s">
        <v>902</v>
      </c>
      <c r="H383" s="8" t="s">
        <v>24</v>
      </c>
      <c r="I383" s="8" t="s">
        <v>904</v>
      </c>
      <c r="J383" s="8" t="s">
        <v>521</v>
      </c>
      <c r="K383" s="8" t="s">
        <v>24</v>
      </c>
      <c r="L383" s="6"/>
      <c r="M383" s="7">
        <v>45725</v>
      </c>
      <c r="N383" s="6" t="s">
        <v>25</v>
      </c>
      <c r="O383" s="8" t="s">
        <v>905</v>
      </c>
      <c r="P383" s="6" t="str">
        <f>HYPERLINK("https://docs.wto.org/imrd/directdoc.asp?DDFDocuments/t/G/TBTN25/KOR1253.DOCX", "https://docs.wto.org/imrd/directdoc.asp?DDFDocuments/t/G/TBTN25/KOR1253.DOCX")</f>
        <v>https://docs.wto.org/imrd/directdoc.asp?DDFDocuments/t/G/TBTN25/KOR1253.DOCX</v>
      </c>
      <c r="Q383" s="6" t="str">
        <f>HYPERLINK("https://docs.wto.org/imrd/directdoc.asp?DDFDocuments/u/G/TBTN25/KOR1253.DOCX", "https://docs.wto.org/imrd/directdoc.asp?DDFDocuments/u/G/TBTN25/KOR1253.DOCX")</f>
        <v>https://docs.wto.org/imrd/directdoc.asp?DDFDocuments/u/G/TBTN25/KOR1253.DOCX</v>
      </c>
      <c r="R383" s="6" t="str">
        <f>HYPERLINK("https://docs.wto.org/imrd/directdoc.asp?DDFDocuments/v/G/TBTN25/KOR1253.DOCX", "https://docs.wto.org/imrd/directdoc.asp?DDFDocuments/v/G/TBTN25/KOR1253.DOCX")</f>
        <v>https://docs.wto.org/imrd/directdoc.asp?DDFDocuments/v/G/TBTN25/KOR1253.DOCX</v>
      </c>
    </row>
    <row r="384" spans="1:18" ht="105" x14ac:dyDescent="0.25">
      <c r="A384" s="8" t="s">
        <v>908</v>
      </c>
      <c r="B384" s="6" t="s">
        <v>214</v>
      </c>
      <c r="C384" s="7">
        <v>45665</v>
      </c>
      <c r="D384" s="9" t="str">
        <f>HYPERLINK("https://eping.wto.org/en/Search?viewData= G/TBT/N/KOR/1255"," G/TBT/N/KOR/1255")</f>
        <v xml:space="preserve"> G/TBT/N/KOR/1255</v>
      </c>
      <c r="E384" s="8" t="s">
        <v>906</v>
      </c>
      <c r="F384" s="8" t="s">
        <v>907</v>
      </c>
      <c r="H384" s="8" t="s">
        <v>24</v>
      </c>
      <c r="I384" s="8" t="s">
        <v>226</v>
      </c>
      <c r="J384" s="8" t="s">
        <v>909</v>
      </c>
      <c r="K384" s="8" t="s">
        <v>81</v>
      </c>
      <c r="L384" s="6"/>
      <c r="M384" s="7">
        <v>45725</v>
      </c>
      <c r="N384" s="6" t="s">
        <v>25</v>
      </c>
      <c r="O384" s="8" t="s">
        <v>910</v>
      </c>
      <c r="P384" s="6" t="str">
        <f>HYPERLINK("https://docs.wto.org/imrd/directdoc.asp?DDFDocuments/t/G/TBTN25/KOR1255.DOCX", "https://docs.wto.org/imrd/directdoc.asp?DDFDocuments/t/G/TBTN25/KOR1255.DOCX")</f>
        <v>https://docs.wto.org/imrd/directdoc.asp?DDFDocuments/t/G/TBTN25/KOR1255.DOCX</v>
      </c>
      <c r="Q384" s="6" t="str">
        <f>HYPERLINK("https://docs.wto.org/imrd/directdoc.asp?DDFDocuments/u/G/TBTN25/KOR1255.DOCX", "https://docs.wto.org/imrd/directdoc.asp?DDFDocuments/u/G/TBTN25/KOR1255.DOCX")</f>
        <v>https://docs.wto.org/imrd/directdoc.asp?DDFDocuments/u/G/TBTN25/KOR1255.DOCX</v>
      </c>
      <c r="R384" s="6" t="str">
        <f>HYPERLINK("https://docs.wto.org/imrd/directdoc.asp?DDFDocuments/v/G/TBTN25/KOR1255.DOCX", "https://docs.wto.org/imrd/directdoc.asp?DDFDocuments/v/G/TBTN25/KOR1255.DOCX")</f>
        <v>https://docs.wto.org/imrd/directdoc.asp?DDFDocuments/v/G/TBTN25/KOR1255.DOCX</v>
      </c>
    </row>
    <row r="385" spans="1:18" ht="75" x14ac:dyDescent="0.25">
      <c r="A385" s="8" t="s">
        <v>913</v>
      </c>
      <c r="B385" s="6" t="s">
        <v>27</v>
      </c>
      <c r="C385" s="7">
        <v>45665</v>
      </c>
      <c r="D385" s="9" t="str">
        <f>HYPERLINK("https://eping.wto.org/en/Search?viewData= G/TBT/N/TZA/1257"," G/TBT/N/TZA/1257")</f>
        <v xml:space="preserve"> G/TBT/N/TZA/1257</v>
      </c>
      <c r="E385" s="8" t="s">
        <v>911</v>
      </c>
      <c r="F385" s="8" t="s">
        <v>912</v>
      </c>
      <c r="H385" s="8" t="s">
        <v>914</v>
      </c>
      <c r="I385" s="8" t="s">
        <v>894</v>
      </c>
      <c r="J385" s="8" t="s">
        <v>716</v>
      </c>
      <c r="K385" s="8" t="s">
        <v>81</v>
      </c>
      <c r="L385" s="6"/>
      <c r="M385" s="7">
        <v>45725</v>
      </c>
      <c r="N385" s="6" t="s">
        <v>25</v>
      </c>
      <c r="O385" s="8" t="s">
        <v>915</v>
      </c>
      <c r="P385" s="6" t="str">
        <f>HYPERLINK("https://docs.wto.org/imrd/directdoc.asp?DDFDocuments/t/G/TBTN25/TZA1257.DOCX", "https://docs.wto.org/imrd/directdoc.asp?DDFDocuments/t/G/TBTN25/TZA1257.DOCX")</f>
        <v>https://docs.wto.org/imrd/directdoc.asp?DDFDocuments/t/G/TBTN25/TZA1257.DOCX</v>
      </c>
      <c r="Q385" s="6" t="str">
        <f>HYPERLINK("https://docs.wto.org/imrd/directdoc.asp?DDFDocuments/u/G/TBTN25/TZA1257.DOCX", "https://docs.wto.org/imrd/directdoc.asp?DDFDocuments/u/G/TBTN25/TZA1257.DOCX")</f>
        <v>https://docs.wto.org/imrd/directdoc.asp?DDFDocuments/u/G/TBTN25/TZA1257.DOCX</v>
      </c>
      <c r="R385" s="6" t="str">
        <f>HYPERLINK("https://docs.wto.org/imrd/directdoc.asp?DDFDocuments/v/G/TBTN25/TZA1257.DOCX", "https://docs.wto.org/imrd/directdoc.asp?DDFDocuments/v/G/TBTN25/TZA1257.DOCX")</f>
        <v>https://docs.wto.org/imrd/directdoc.asp?DDFDocuments/v/G/TBTN25/TZA1257.DOCX</v>
      </c>
    </row>
    <row r="386" spans="1:18" ht="60" x14ac:dyDescent="0.25">
      <c r="A386" s="8" t="s">
        <v>315</v>
      </c>
      <c r="B386" s="6" t="s">
        <v>17</v>
      </c>
      <c r="C386" s="7">
        <v>45665</v>
      </c>
      <c r="D386" s="9" t="str">
        <f>HYPERLINK("https://eping.wto.org/en/Search?viewData= G/TBT/N/BDI/542, G/TBT/N/KEN/1734, G/TBT/N/RWA/1109, G/TBT/N/TZA/1245, G/TBT/N/UGA/2082"," G/TBT/N/BDI/542, G/TBT/N/KEN/1734, G/TBT/N/RWA/1109, G/TBT/N/TZA/1245, G/TBT/N/UGA/2082")</f>
        <v xml:space="preserve"> G/TBT/N/BDI/542, G/TBT/N/KEN/1734, G/TBT/N/RWA/1109, G/TBT/N/TZA/1245, G/TBT/N/UGA/2082</v>
      </c>
      <c r="E386" s="8" t="s">
        <v>812</v>
      </c>
      <c r="F386" s="8" t="s">
        <v>813</v>
      </c>
      <c r="H386" s="8" t="s">
        <v>24</v>
      </c>
      <c r="I386" s="8" t="s">
        <v>316</v>
      </c>
      <c r="J386" s="8" t="s">
        <v>602</v>
      </c>
      <c r="K386" s="8" t="s">
        <v>81</v>
      </c>
      <c r="L386" s="6"/>
      <c r="M386" s="7">
        <v>45725</v>
      </c>
      <c r="N386" s="6" t="s">
        <v>25</v>
      </c>
      <c r="O386" s="8" t="s">
        <v>814</v>
      </c>
      <c r="P386" s="6" t="str">
        <f>HYPERLINK("https://docs.wto.org/imrd/directdoc.asp?DDFDocuments/t/G/TBTN25/BDI542.DOCX", "https://docs.wto.org/imrd/directdoc.asp?DDFDocuments/t/G/TBTN25/BDI542.DOCX")</f>
        <v>https://docs.wto.org/imrd/directdoc.asp?DDFDocuments/t/G/TBTN25/BDI542.DOCX</v>
      </c>
      <c r="Q386" s="6" t="str">
        <f>HYPERLINK("https://docs.wto.org/imrd/directdoc.asp?DDFDocuments/u/G/TBTN25/BDI542.DOCX", "https://docs.wto.org/imrd/directdoc.asp?DDFDocuments/u/G/TBTN25/BDI542.DOCX")</f>
        <v>https://docs.wto.org/imrd/directdoc.asp?DDFDocuments/u/G/TBTN25/BDI542.DOCX</v>
      </c>
      <c r="R386" s="6" t="str">
        <f>HYPERLINK("https://docs.wto.org/imrd/directdoc.asp?DDFDocuments/v/G/TBTN25/BDI542.DOCX", "https://docs.wto.org/imrd/directdoc.asp?DDFDocuments/v/G/TBTN25/BDI542.DOCX")</f>
        <v>https://docs.wto.org/imrd/directdoc.asp?DDFDocuments/v/G/TBTN25/BDI542.DOCX</v>
      </c>
    </row>
    <row r="387" spans="1:18" ht="45" x14ac:dyDescent="0.25">
      <c r="A387" s="8" t="s">
        <v>279</v>
      </c>
      <c r="B387" s="6" t="s">
        <v>17</v>
      </c>
      <c r="C387" s="7">
        <v>45665</v>
      </c>
      <c r="D387" s="9" t="str">
        <f>HYPERLINK("https://eping.wto.org/en/Search?viewData= G/TBT/N/BDI/544, G/TBT/N/KEN/1736, G/TBT/N/RWA/1111, G/TBT/N/TZA/1247, G/TBT/N/UGA/2084"," G/TBT/N/BDI/544, G/TBT/N/KEN/1736, G/TBT/N/RWA/1111, G/TBT/N/TZA/1247, G/TBT/N/UGA/2084")</f>
        <v xml:space="preserve"> G/TBT/N/BDI/544, G/TBT/N/KEN/1736, G/TBT/N/RWA/1111, G/TBT/N/TZA/1247, G/TBT/N/UGA/2084</v>
      </c>
      <c r="E387" s="8" t="s">
        <v>776</v>
      </c>
      <c r="F387" s="8" t="s">
        <v>777</v>
      </c>
      <c r="H387" s="8" t="s">
        <v>24</v>
      </c>
      <c r="I387" s="8" t="s">
        <v>201</v>
      </c>
      <c r="J387" s="8" t="s">
        <v>602</v>
      </c>
      <c r="K387" s="8" t="s">
        <v>81</v>
      </c>
      <c r="L387" s="6"/>
      <c r="M387" s="7">
        <v>45725</v>
      </c>
      <c r="N387" s="6" t="s">
        <v>25</v>
      </c>
      <c r="O387" s="8" t="s">
        <v>778</v>
      </c>
      <c r="P387" s="6" t="str">
        <f>HYPERLINK("https://docs.wto.org/imrd/directdoc.asp?DDFDocuments/t/G/TBTN25/BDI544.DOCX", "https://docs.wto.org/imrd/directdoc.asp?DDFDocuments/t/G/TBTN25/BDI544.DOCX")</f>
        <v>https://docs.wto.org/imrd/directdoc.asp?DDFDocuments/t/G/TBTN25/BDI544.DOCX</v>
      </c>
      <c r="Q387" s="6" t="str">
        <f>HYPERLINK("https://docs.wto.org/imrd/directdoc.asp?DDFDocuments/u/G/TBTN25/BDI544.DOCX", "https://docs.wto.org/imrd/directdoc.asp?DDFDocuments/u/G/TBTN25/BDI544.DOCX")</f>
        <v>https://docs.wto.org/imrd/directdoc.asp?DDFDocuments/u/G/TBTN25/BDI544.DOCX</v>
      </c>
      <c r="R387" s="6" t="str">
        <f>HYPERLINK("https://docs.wto.org/imrd/directdoc.asp?DDFDocuments/v/G/TBTN25/BDI544.DOCX", "https://docs.wto.org/imrd/directdoc.asp?DDFDocuments/v/G/TBTN25/BDI544.DOCX")</f>
        <v>https://docs.wto.org/imrd/directdoc.asp?DDFDocuments/v/G/TBTN25/BDI544.DOCX</v>
      </c>
    </row>
    <row r="388" spans="1:18" ht="75" x14ac:dyDescent="0.25">
      <c r="A388" s="8" t="s">
        <v>918</v>
      </c>
      <c r="B388" s="6" t="s">
        <v>793</v>
      </c>
      <c r="C388" s="7">
        <v>45665</v>
      </c>
      <c r="D388" s="9" t="str">
        <f>HYPERLINK("https://eping.wto.org/en/Search?viewData= G/TBT/N/BRA/1585"," G/TBT/N/BRA/1585")</f>
        <v xml:space="preserve"> G/TBT/N/BRA/1585</v>
      </c>
      <c r="E388" s="8" t="s">
        <v>916</v>
      </c>
      <c r="F388" s="8" t="s">
        <v>917</v>
      </c>
      <c r="H388" s="8" t="s">
        <v>24</v>
      </c>
      <c r="I388" s="8" t="s">
        <v>919</v>
      </c>
      <c r="J388" s="8" t="s">
        <v>88</v>
      </c>
      <c r="K388" s="8" t="s">
        <v>68</v>
      </c>
      <c r="L388" s="6"/>
      <c r="M388" s="7">
        <v>45719</v>
      </c>
      <c r="N388" s="6" t="s">
        <v>25</v>
      </c>
      <c r="O388" s="8" t="s">
        <v>920</v>
      </c>
      <c r="P388" s="6" t="str">
        <f>HYPERLINK("https://docs.wto.org/imrd/directdoc.asp?DDFDocuments/t/G/TBTN25/BRA1585.DOCX", "https://docs.wto.org/imrd/directdoc.asp?DDFDocuments/t/G/TBTN25/BRA1585.DOCX")</f>
        <v>https://docs.wto.org/imrd/directdoc.asp?DDFDocuments/t/G/TBTN25/BRA1585.DOCX</v>
      </c>
      <c r="Q388" s="6" t="str">
        <f>HYPERLINK("https://docs.wto.org/imrd/directdoc.asp?DDFDocuments/u/G/TBTN25/BRA1585.DOCX", "https://docs.wto.org/imrd/directdoc.asp?DDFDocuments/u/G/TBTN25/BRA1585.DOCX")</f>
        <v>https://docs.wto.org/imrd/directdoc.asp?DDFDocuments/u/G/TBTN25/BRA1585.DOCX</v>
      </c>
      <c r="R388" s="6" t="str">
        <f>HYPERLINK("https://docs.wto.org/imrd/directdoc.asp?DDFDocuments/v/G/TBTN25/BRA1585.DOCX", "https://docs.wto.org/imrd/directdoc.asp?DDFDocuments/v/G/TBTN25/BRA1585.DOCX")</f>
        <v>https://docs.wto.org/imrd/directdoc.asp?DDFDocuments/v/G/TBTN25/BRA1585.DOCX</v>
      </c>
    </row>
    <row r="389" spans="1:18" ht="60" x14ac:dyDescent="0.25">
      <c r="A389" s="8" t="s">
        <v>315</v>
      </c>
      <c r="B389" s="6" t="s">
        <v>40</v>
      </c>
      <c r="C389" s="7">
        <v>45665</v>
      </c>
      <c r="D389" s="9" t="str">
        <f>HYPERLINK("https://eping.wto.org/en/Search?viewData= G/TBT/N/BDI/542, G/TBT/N/KEN/1734, G/TBT/N/RWA/1109, G/TBT/N/TZA/1245, G/TBT/N/UGA/2082"," G/TBT/N/BDI/542, G/TBT/N/KEN/1734, G/TBT/N/RWA/1109, G/TBT/N/TZA/1245, G/TBT/N/UGA/2082")</f>
        <v xml:space="preserve"> G/TBT/N/BDI/542, G/TBT/N/KEN/1734, G/TBT/N/RWA/1109, G/TBT/N/TZA/1245, G/TBT/N/UGA/2082</v>
      </c>
      <c r="E389" s="8" t="s">
        <v>812</v>
      </c>
      <c r="F389" s="8" t="s">
        <v>813</v>
      </c>
      <c r="H389" s="8" t="s">
        <v>24</v>
      </c>
      <c r="I389" s="8" t="s">
        <v>316</v>
      </c>
      <c r="J389" s="8" t="s">
        <v>602</v>
      </c>
      <c r="K389" s="8" t="s">
        <v>81</v>
      </c>
      <c r="L389" s="6"/>
      <c r="M389" s="7">
        <v>45725</v>
      </c>
      <c r="N389" s="6" t="s">
        <v>25</v>
      </c>
      <c r="O389" s="8" t="s">
        <v>814</v>
      </c>
      <c r="P389" s="6" t="str">
        <f>HYPERLINK("https://docs.wto.org/imrd/directdoc.asp?DDFDocuments/t/G/TBTN25/BDI542.DOCX", "https://docs.wto.org/imrd/directdoc.asp?DDFDocuments/t/G/TBTN25/BDI542.DOCX")</f>
        <v>https://docs.wto.org/imrd/directdoc.asp?DDFDocuments/t/G/TBTN25/BDI542.DOCX</v>
      </c>
      <c r="Q389" s="6" t="str">
        <f>HYPERLINK("https://docs.wto.org/imrd/directdoc.asp?DDFDocuments/u/G/TBTN25/BDI542.DOCX", "https://docs.wto.org/imrd/directdoc.asp?DDFDocuments/u/G/TBTN25/BDI542.DOCX")</f>
        <v>https://docs.wto.org/imrd/directdoc.asp?DDFDocuments/u/G/TBTN25/BDI542.DOCX</v>
      </c>
      <c r="R389" s="6" t="str">
        <f>HYPERLINK("https://docs.wto.org/imrd/directdoc.asp?DDFDocuments/v/G/TBTN25/BDI542.DOCX", "https://docs.wto.org/imrd/directdoc.asp?DDFDocuments/v/G/TBTN25/BDI542.DOCX")</f>
        <v>https://docs.wto.org/imrd/directdoc.asp?DDFDocuments/v/G/TBTN25/BDI542.DOCX</v>
      </c>
    </row>
    <row r="390" spans="1:18" ht="150" x14ac:dyDescent="0.25">
      <c r="A390" s="8" t="s">
        <v>824</v>
      </c>
      <c r="B390" s="6" t="s">
        <v>214</v>
      </c>
      <c r="C390" s="7">
        <v>45665</v>
      </c>
      <c r="D390" s="9" t="str">
        <f>HYPERLINK("https://eping.wto.org/en/Search?viewData= G/TBT/N/KOR/1245"," G/TBT/N/KOR/1245")</f>
        <v xml:space="preserve"> G/TBT/N/KOR/1245</v>
      </c>
      <c r="E390" s="8" t="s">
        <v>921</v>
      </c>
      <c r="F390" s="8" t="s">
        <v>922</v>
      </c>
      <c r="H390" s="8" t="s">
        <v>24</v>
      </c>
      <c r="I390" s="8" t="s">
        <v>138</v>
      </c>
      <c r="J390" s="8" t="s">
        <v>436</v>
      </c>
      <c r="K390" s="8" t="s">
        <v>68</v>
      </c>
      <c r="L390" s="6"/>
      <c r="M390" s="7">
        <v>45685</v>
      </c>
      <c r="N390" s="6" t="s">
        <v>25</v>
      </c>
      <c r="O390" s="8" t="s">
        <v>923</v>
      </c>
      <c r="P390" s="6" t="str">
        <f>HYPERLINK("https://docs.wto.org/imrd/directdoc.asp?DDFDocuments/t/G/TBTN25/KOR1245.DOCX", "https://docs.wto.org/imrd/directdoc.asp?DDFDocuments/t/G/TBTN25/KOR1245.DOCX")</f>
        <v>https://docs.wto.org/imrd/directdoc.asp?DDFDocuments/t/G/TBTN25/KOR1245.DOCX</v>
      </c>
      <c r="Q390" s="6" t="str">
        <f>HYPERLINK("https://docs.wto.org/imrd/directdoc.asp?DDFDocuments/u/G/TBTN25/KOR1245.DOCX", "https://docs.wto.org/imrd/directdoc.asp?DDFDocuments/u/G/TBTN25/KOR1245.DOCX")</f>
        <v>https://docs.wto.org/imrd/directdoc.asp?DDFDocuments/u/G/TBTN25/KOR1245.DOCX</v>
      </c>
      <c r="R390" s="6" t="str">
        <f>HYPERLINK("https://docs.wto.org/imrd/directdoc.asp?DDFDocuments/v/G/TBTN25/KOR1245.DOCX", "https://docs.wto.org/imrd/directdoc.asp?DDFDocuments/v/G/TBTN25/KOR1245.DOCX")</f>
        <v>https://docs.wto.org/imrd/directdoc.asp?DDFDocuments/v/G/TBTN25/KOR1245.DOCX</v>
      </c>
    </row>
    <row r="391" spans="1:18" ht="300" x14ac:dyDescent="0.25">
      <c r="A391" s="8" t="s">
        <v>926</v>
      </c>
      <c r="B391" s="6" t="s">
        <v>83</v>
      </c>
      <c r="C391" s="7">
        <v>45665</v>
      </c>
      <c r="D391" s="9" t="str">
        <f>HYPERLINK("https://eping.wto.org/en/Search?viewData= G/TBT/N/GBR/96"," G/TBT/N/GBR/96")</f>
        <v xml:space="preserve"> G/TBT/N/GBR/96</v>
      </c>
      <c r="E391" s="8" t="s">
        <v>924</v>
      </c>
      <c r="F391" s="8" t="s">
        <v>925</v>
      </c>
      <c r="H391" s="8" t="s">
        <v>927</v>
      </c>
      <c r="I391" s="8" t="s">
        <v>928</v>
      </c>
      <c r="J391" s="8" t="s">
        <v>187</v>
      </c>
      <c r="K391" s="8" t="s">
        <v>24</v>
      </c>
      <c r="L391" s="6"/>
      <c r="M391" s="7">
        <v>45725</v>
      </c>
      <c r="N391" s="6" t="s">
        <v>25</v>
      </c>
      <c r="O391" s="8" t="s">
        <v>929</v>
      </c>
      <c r="P391" s="6" t="str">
        <f>HYPERLINK("https://docs.wto.org/imrd/directdoc.asp?DDFDocuments/t/G/TBTN25/GBR96.DOCX", "https://docs.wto.org/imrd/directdoc.asp?DDFDocuments/t/G/TBTN25/GBR96.DOCX")</f>
        <v>https://docs.wto.org/imrd/directdoc.asp?DDFDocuments/t/G/TBTN25/GBR96.DOCX</v>
      </c>
      <c r="Q391" s="6" t="str">
        <f>HYPERLINK("https://docs.wto.org/imrd/directdoc.asp?DDFDocuments/u/G/TBTN25/GBR96.DOCX", "https://docs.wto.org/imrd/directdoc.asp?DDFDocuments/u/G/TBTN25/GBR96.DOCX")</f>
        <v>https://docs.wto.org/imrd/directdoc.asp?DDFDocuments/u/G/TBTN25/GBR96.DOCX</v>
      </c>
      <c r="R391" s="6" t="str">
        <f>HYPERLINK("https://docs.wto.org/imrd/directdoc.asp?DDFDocuments/v/G/TBTN25/GBR96.DOCX", "https://docs.wto.org/imrd/directdoc.asp?DDFDocuments/v/G/TBTN25/GBR96.DOCX")</f>
        <v>https://docs.wto.org/imrd/directdoc.asp?DDFDocuments/v/G/TBTN25/GBR96.DOCX</v>
      </c>
    </row>
    <row r="392" spans="1:18" ht="90" x14ac:dyDescent="0.25">
      <c r="A392" s="8" t="s">
        <v>933</v>
      </c>
      <c r="B392" s="6" t="s">
        <v>930</v>
      </c>
      <c r="C392" s="7">
        <v>45665</v>
      </c>
      <c r="D392" s="9" t="str">
        <f>HYPERLINK("https://eping.wto.org/en/Search?viewData= G/TBT/N/JAM/127"," G/TBT/N/JAM/127")</f>
        <v xml:space="preserve"> G/TBT/N/JAM/127</v>
      </c>
      <c r="E392" s="8" t="s">
        <v>931</v>
      </c>
      <c r="F392" s="8" t="s">
        <v>932</v>
      </c>
      <c r="H392" s="8" t="s">
        <v>934</v>
      </c>
      <c r="I392" s="8" t="s">
        <v>935</v>
      </c>
      <c r="J392" s="8" t="s">
        <v>88</v>
      </c>
      <c r="K392" s="8" t="s">
        <v>24</v>
      </c>
      <c r="L392" s="6"/>
      <c r="M392" s="7">
        <v>45728</v>
      </c>
      <c r="N392" s="6" t="s">
        <v>25</v>
      </c>
      <c r="O392" s="8" t="s">
        <v>936</v>
      </c>
      <c r="P392" s="6" t="str">
        <f>HYPERLINK("https://docs.wto.org/imrd/directdoc.asp?DDFDocuments/t/G/TBTN25/JAM127.DOCX", "https://docs.wto.org/imrd/directdoc.asp?DDFDocuments/t/G/TBTN25/JAM127.DOCX")</f>
        <v>https://docs.wto.org/imrd/directdoc.asp?DDFDocuments/t/G/TBTN25/JAM127.DOCX</v>
      </c>
      <c r="Q392" s="6" t="str">
        <f>HYPERLINK("https://docs.wto.org/imrd/directdoc.asp?DDFDocuments/u/G/TBTN25/JAM127.DOCX", "https://docs.wto.org/imrd/directdoc.asp?DDFDocuments/u/G/TBTN25/JAM127.DOCX")</f>
        <v>https://docs.wto.org/imrd/directdoc.asp?DDFDocuments/u/G/TBTN25/JAM127.DOCX</v>
      </c>
      <c r="R392" s="6" t="str">
        <f>HYPERLINK("https://docs.wto.org/imrd/directdoc.asp?DDFDocuments/v/G/TBTN25/JAM127.DOCX", "https://docs.wto.org/imrd/directdoc.asp?DDFDocuments/v/G/TBTN25/JAM127.DOCX")</f>
        <v>https://docs.wto.org/imrd/directdoc.asp?DDFDocuments/v/G/TBTN25/JAM127.DOCX</v>
      </c>
    </row>
    <row r="393" spans="1:18" ht="60" x14ac:dyDescent="0.25">
      <c r="A393" s="8" t="s">
        <v>315</v>
      </c>
      <c r="B393" s="6" t="s">
        <v>46</v>
      </c>
      <c r="C393" s="7">
        <v>45665</v>
      </c>
      <c r="D393" s="9" t="str">
        <f>HYPERLINK("https://eping.wto.org/en/Search?viewData= G/TBT/N/BDI/542, G/TBT/N/KEN/1734, G/TBT/N/RWA/1109, G/TBT/N/TZA/1245, G/TBT/N/UGA/2082"," G/TBT/N/BDI/542, G/TBT/N/KEN/1734, G/TBT/N/RWA/1109, G/TBT/N/TZA/1245, G/TBT/N/UGA/2082")</f>
        <v xml:space="preserve"> G/TBT/N/BDI/542, G/TBT/N/KEN/1734, G/TBT/N/RWA/1109, G/TBT/N/TZA/1245, G/TBT/N/UGA/2082</v>
      </c>
      <c r="E393" s="8" t="s">
        <v>812</v>
      </c>
      <c r="F393" s="8" t="s">
        <v>813</v>
      </c>
      <c r="H393" s="8" t="s">
        <v>24</v>
      </c>
      <c r="I393" s="8" t="s">
        <v>316</v>
      </c>
      <c r="J393" s="8" t="s">
        <v>602</v>
      </c>
      <c r="K393" s="8" t="s">
        <v>81</v>
      </c>
      <c r="L393" s="6"/>
      <c r="M393" s="7">
        <v>45725</v>
      </c>
      <c r="N393" s="6" t="s">
        <v>25</v>
      </c>
      <c r="O393" s="8" t="s">
        <v>814</v>
      </c>
      <c r="P393" s="6" t="str">
        <f>HYPERLINK("https://docs.wto.org/imrd/directdoc.asp?DDFDocuments/t/G/TBTN25/BDI542.DOCX", "https://docs.wto.org/imrd/directdoc.asp?DDFDocuments/t/G/TBTN25/BDI542.DOCX")</f>
        <v>https://docs.wto.org/imrd/directdoc.asp?DDFDocuments/t/G/TBTN25/BDI542.DOCX</v>
      </c>
      <c r="Q393" s="6" t="str">
        <f>HYPERLINK("https://docs.wto.org/imrd/directdoc.asp?DDFDocuments/u/G/TBTN25/BDI542.DOCX", "https://docs.wto.org/imrd/directdoc.asp?DDFDocuments/u/G/TBTN25/BDI542.DOCX")</f>
        <v>https://docs.wto.org/imrd/directdoc.asp?DDFDocuments/u/G/TBTN25/BDI542.DOCX</v>
      </c>
      <c r="R393" s="6" t="str">
        <f>HYPERLINK("https://docs.wto.org/imrd/directdoc.asp?DDFDocuments/v/G/TBTN25/BDI542.DOCX", "https://docs.wto.org/imrd/directdoc.asp?DDFDocuments/v/G/TBTN25/BDI542.DOCX")</f>
        <v>https://docs.wto.org/imrd/directdoc.asp?DDFDocuments/v/G/TBTN25/BDI542.DOCX</v>
      </c>
    </row>
    <row r="394" spans="1:18" ht="45" x14ac:dyDescent="0.25">
      <c r="A394" s="8" t="s">
        <v>801</v>
      </c>
      <c r="B394" s="6" t="s">
        <v>40</v>
      </c>
      <c r="C394" s="7">
        <v>45665</v>
      </c>
      <c r="D394" s="9" t="str">
        <f>HYPERLINK("https://eping.wto.org/en/Search?viewData= G/TBT/N/BDI/550, G/TBT/N/KEN/1742, G/TBT/N/RWA/1117, G/TBT/N/TZA/1253, G/TBT/N/UGA/2090"," G/TBT/N/BDI/550, G/TBT/N/KEN/1742, G/TBT/N/RWA/1117, G/TBT/N/TZA/1253, G/TBT/N/UGA/2090")</f>
        <v xml:space="preserve"> G/TBT/N/BDI/550, G/TBT/N/KEN/1742, G/TBT/N/RWA/1117, G/TBT/N/TZA/1253, G/TBT/N/UGA/2090</v>
      </c>
      <c r="E394" s="8" t="s">
        <v>846</v>
      </c>
      <c r="F394" s="8" t="s">
        <v>847</v>
      </c>
      <c r="H394" s="8" t="s">
        <v>802</v>
      </c>
      <c r="I394" s="8" t="s">
        <v>803</v>
      </c>
      <c r="J394" s="8" t="s">
        <v>804</v>
      </c>
      <c r="K394" s="8" t="s">
        <v>24</v>
      </c>
      <c r="L394" s="6"/>
      <c r="M394" s="7">
        <v>45725</v>
      </c>
      <c r="N394" s="6" t="s">
        <v>25</v>
      </c>
      <c r="O394" s="8" t="s">
        <v>848</v>
      </c>
      <c r="P394" s="6" t="str">
        <f>HYPERLINK("https://docs.wto.org/imrd/directdoc.asp?DDFDocuments/t/G/TBTN25/BDI550.DOCX", "https://docs.wto.org/imrd/directdoc.asp?DDFDocuments/t/G/TBTN25/BDI550.DOCX")</f>
        <v>https://docs.wto.org/imrd/directdoc.asp?DDFDocuments/t/G/TBTN25/BDI550.DOCX</v>
      </c>
      <c r="Q394" s="6" t="str">
        <f>HYPERLINK("https://docs.wto.org/imrd/directdoc.asp?DDFDocuments/u/G/TBTN25/BDI550.DOCX", "https://docs.wto.org/imrd/directdoc.asp?DDFDocuments/u/G/TBTN25/BDI550.DOCX")</f>
        <v>https://docs.wto.org/imrd/directdoc.asp?DDFDocuments/u/G/TBTN25/BDI550.DOCX</v>
      </c>
      <c r="R394" s="6" t="str">
        <f>HYPERLINK("https://docs.wto.org/imrd/directdoc.asp?DDFDocuments/v/G/TBTN25/BDI550.DOCX", "https://docs.wto.org/imrd/directdoc.asp?DDFDocuments/v/G/TBTN25/BDI550.DOCX")</f>
        <v>https://docs.wto.org/imrd/directdoc.asp?DDFDocuments/v/G/TBTN25/BDI550.DOCX</v>
      </c>
    </row>
    <row r="395" spans="1:18" ht="60" x14ac:dyDescent="0.25">
      <c r="A395" s="8" t="s">
        <v>315</v>
      </c>
      <c r="B395" s="6" t="s">
        <v>45</v>
      </c>
      <c r="C395" s="7">
        <v>45665</v>
      </c>
      <c r="D395" s="9" t="str">
        <f>HYPERLINK("https://eping.wto.org/en/Search?viewData= G/TBT/N/BDI/542, G/TBT/N/KEN/1734, G/TBT/N/RWA/1109, G/TBT/N/TZA/1245, G/TBT/N/UGA/2082"," G/TBT/N/BDI/542, G/TBT/N/KEN/1734, G/TBT/N/RWA/1109, G/TBT/N/TZA/1245, G/TBT/N/UGA/2082")</f>
        <v xml:space="preserve"> G/TBT/N/BDI/542, G/TBT/N/KEN/1734, G/TBT/N/RWA/1109, G/TBT/N/TZA/1245, G/TBT/N/UGA/2082</v>
      </c>
      <c r="E395" s="8" t="s">
        <v>812</v>
      </c>
      <c r="F395" s="8" t="s">
        <v>813</v>
      </c>
      <c r="H395" s="8" t="s">
        <v>24</v>
      </c>
      <c r="I395" s="8" t="s">
        <v>316</v>
      </c>
      <c r="J395" s="8" t="s">
        <v>602</v>
      </c>
      <c r="K395" s="8" t="s">
        <v>81</v>
      </c>
      <c r="L395" s="6"/>
      <c r="M395" s="7">
        <v>45725</v>
      </c>
      <c r="N395" s="6" t="s">
        <v>25</v>
      </c>
      <c r="O395" s="8" t="s">
        <v>814</v>
      </c>
      <c r="P395" s="6" t="str">
        <f>HYPERLINK("https://docs.wto.org/imrd/directdoc.asp?DDFDocuments/t/G/TBTN25/BDI542.DOCX", "https://docs.wto.org/imrd/directdoc.asp?DDFDocuments/t/G/TBTN25/BDI542.DOCX")</f>
        <v>https://docs.wto.org/imrd/directdoc.asp?DDFDocuments/t/G/TBTN25/BDI542.DOCX</v>
      </c>
      <c r="Q395" s="6" t="str">
        <f>HYPERLINK("https://docs.wto.org/imrd/directdoc.asp?DDFDocuments/u/G/TBTN25/BDI542.DOCX", "https://docs.wto.org/imrd/directdoc.asp?DDFDocuments/u/G/TBTN25/BDI542.DOCX")</f>
        <v>https://docs.wto.org/imrd/directdoc.asp?DDFDocuments/u/G/TBTN25/BDI542.DOCX</v>
      </c>
      <c r="R395" s="6" t="str">
        <f>HYPERLINK("https://docs.wto.org/imrd/directdoc.asp?DDFDocuments/v/G/TBTN25/BDI542.DOCX", "https://docs.wto.org/imrd/directdoc.asp?DDFDocuments/v/G/TBTN25/BDI542.DOCX")</f>
        <v>https://docs.wto.org/imrd/directdoc.asp?DDFDocuments/v/G/TBTN25/BDI542.DOCX</v>
      </c>
    </row>
    <row r="396" spans="1:18" ht="105" x14ac:dyDescent="0.25">
      <c r="A396" s="8" t="s">
        <v>279</v>
      </c>
      <c r="B396" s="6" t="s">
        <v>40</v>
      </c>
      <c r="C396" s="7">
        <v>45665</v>
      </c>
      <c r="D396" s="9" t="str">
        <f>HYPERLINK("https://eping.wto.org/en/Search?viewData= G/TBT/N/BDI/545, G/TBT/N/KEN/1737, G/TBT/N/RWA/1112, G/TBT/N/TZA/1248, G/TBT/N/UGA/2085"," G/TBT/N/BDI/545, G/TBT/N/KEN/1737, G/TBT/N/RWA/1112, G/TBT/N/TZA/1248, G/TBT/N/UGA/2085")</f>
        <v xml:space="preserve"> G/TBT/N/BDI/545, G/TBT/N/KEN/1737, G/TBT/N/RWA/1112, G/TBT/N/TZA/1248, G/TBT/N/UGA/2085</v>
      </c>
      <c r="E396" s="8" t="s">
        <v>863</v>
      </c>
      <c r="F396" s="8" t="s">
        <v>864</v>
      </c>
      <c r="H396" s="8" t="s">
        <v>24</v>
      </c>
      <c r="I396" s="8" t="s">
        <v>201</v>
      </c>
      <c r="J396" s="8" t="s">
        <v>602</v>
      </c>
      <c r="K396" s="8" t="s">
        <v>81</v>
      </c>
      <c r="L396" s="6"/>
      <c r="M396" s="7">
        <v>45725</v>
      </c>
      <c r="N396" s="6" t="s">
        <v>25</v>
      </c>
      <c r="O396" s="8" t="s">
        <v>865</v>
      </c>
      <c r="P396" s="6" t="str">
        <f>HYPERLINK("https://docs.wto.org/imrd/directdoc.asp?DDFDocuments/t/G/TBTN25/BDI545.DOCX", "https://docs.wto.org/imrd/directdoc.asp?DDFDocuments/t/G/TBTN25/BDI545.DOCX")</f>
        <v>https://docs.wto.org/imrd/directdoc.asp?DDFDocuments/t/G/TBTN25/BDI545.DOCX</v>
      </c>
      <c r="Q396" s="6" t="str">
        <f>HYPERLINK("https://docs.wto.org/imrd/directdoc.asp?DDFDocuments/u/G/TBTN25/BDI545.DOCX", "https://docs.wto.org/imrd/directdoc.asp?DDFDocuments/u/G/TBTN25/BDI545.DOCX")</f>
        <v>https://docs.wto.org/imrd/directdoc.asp?DDFDocuments/u/G/TBTN25/BDI545.DOCX</v>
      </c>
      <c r="R396" s="6" t="str">
        <f>HYPERLINK("https://docs.wto.org/imrd/directdoc.asp?DDFDocuments/v/G/TBTN25/BDI545.DOCX", "https://docs.wto.org/imrd/directdoc.asp?DDFDocuments/v/G/TBTN25/BDI545.DOCX")</f>
        <v>https://docs.wto.org/imrd/directdoc.asp?DDFDocuments/v/G/TBTN25/BDI545.DOCX</v>
      </c>
    </row>
    <row r="397" spans="1:18" ht="120" x14ac:dyDescent="0.25">
      <c r="A397" s="8" t="s">
        <v>824</v>
      </c>
      <c r="B397" s="6" t="s">
        <v>214</v>
      </c>
      <c r="C397" s="7">
        <v>45665</v>
      </c>
      <c r="D397" s="9" t="str">
        <f>HYPERLINK("https://eping.wto.org/en/Search?viewData= G/TBT/N/KOR/1243"," G/TBT/N/KOR/1243")</f>
        <v xml:space="preserve"> G/TBT/N/KOR/1243</v>
      </c>
      <c r="E397" s="8" t="s">
        <v>937</v>
      </c>
      <c r="F397" s="8" t="s">
        <v>938</v>
      </c>
      <c r="H397" s="8" t="s">
        <v>24</v>
      </c>
      <c r="I397" s="8" t="s">
        <v>138</v>
      </c>
      <c r="J397" s="8" t="s">
        <v>436</v>
      </c>
      <c r="K397" s="8" t="s">
        <v>68</v>
      </c>
      <c r="L397" s="6"/>
      <c r="M397" s="7">
        <v>45685</v>
      </c>
      <c r="N397" s="6" t="s">
        <v>25</v>
      </c>
      <c r="O397" s="8" t="s">
        <v>939</v>
      </c>
      <c r="P397" s="6" t="str">
        <f>HYPERLINK("https://docs.wto.org/imrd/directdoc.asp?DDFDocuments/t/G/TBTN25/KOR1243.DOCX", "https://docs.wto.org/imrd/directdoc.asp?DDFDocuments/t/G/TBTN25/KOR1243.DOCX")</f>
        <v>https://docs.wto.org/imrd/directdoc.asp?DDFDocuments/t/G/TBTN25/KOR1243.DOCX</v>
      </c>
      <c r="Q397" s="6" t="str">
        <f>HYPERLINK("https://docs.wto.org/imrd/directdoc.asp?DDFDocuments/u/G/TBTN25/KOR1243.DOCX", "https://docs.wto.org/imrd/directdoc.asp?DDFDocuments/u/G/TBTN25/KOR1243.DOCX")</f>
        <v>https://docs.wto.org/imrd/directdoc.asp?DDFDocuments/u/G/TBTN25/KOR1243.DOCX</v>
      </c>
      <c r="R397" s="6" t="str">
        <f>HYPERLINK("https://docs.wto.org/imrd/directdoc.asp?DDFDocuments/v/G/TBTN25/KOR1243.DOCX", "https://docs.wto.org/imrd/directdoc.asp?DDFDocuments/v/G/TBTN25/KOR1243.DOCX")</f>
        <v>https://docs.wto.org/imrd/directdoc.asp?DDFDocuments/v/G/TBTN25/KOR1243.DOCX</v>
      </c>
    </row>
    <row r="398" spans="1:18" ht="75" x14ac:dyDescent="0.25">
      <c r="A398" s="8" t="s">
        <v>942</v>
      </c>
      <c r="B398" s="6" t="s">
        <v>27</v>
      </c>
      <c r="C398" s="7">
        <v>45665</v>
      </c>
      <c r="D398" s="9" t="str">
        <f>HYPERLINK("https://eping.wto.org/en/Search?viewData= G/TBT/N/TZA/1258"," G/TBT/N/TZA/1258")</f>
        <v xml:space="preserve"> G/TBT/N/TZA/1258</v>
      </c>
      <c r="E398" s="8" t="s">
        <v>940</v>
      </c>
      <c r="F398" s="8" t="s">
        <v>941</v>
      </c>
      <c r="H398" s="8" t="s">
        <v>914</v>
      </c>
      <c r="I398" s="8" t="s">
        <v>894</v>
      </c>
      <c r="J398" s="8" t="s">
        <v>716</v>
      </c>
      <c r="K398" s="8" t="s">
        <v>81</v>
      </c>
      <c r="L398" s="6"/>
      <c r="M398" s="7">
        <v>45725</v>
      </c>
      <c r="N398" s="6" t="s">
        <v>25</v>
      </c>
      <c r="O398" s="8" t="s">
        <v>943</v>
      </c>
      <c r="P398" s="6" t="str">
        <f>HYPERLINK("https://docs.wto.org/imrd/directdoc.asp?DDFDocuments/t/G/TBTN25/TZA1258.DOCX", "https://docs.wto.org/imrd/directdoc.asp?DDFDocuments/t/G/TBTN25/TZA1258.DOCX")</f>
        <v>https://docs.wto.org/imrd/directdoc.asp?DDFDocuments/t/G/TBTN25/TZA1258.DOCX</v>
      </c>
      <c r="Q398" s="6" t="str">
        <f>HYPERLINK("https://docs.wto.org/imrd/directdoc.asp?DDFDocuments/u/G/TBTN25/TZA1258.DOCX", "https://docs.wto.org/imrd/directdoc.asp?DDFDocuments/u/G/TBTN25/TZA1258.DOCX")</f>
        <v>https://docs.wto.org/imrd/directdoc.asp?DDFDocuments/u/G/TBTN25/TZA1258.DOCX</v>
      </c>
      <c r="R398" s="6" t="str">
        <f>HYPERLINK("https://docs.wto.org/imrd/directdoc.asp?DDFDocuments/v/G/TBTN25/TZA1258.DOCX", "https://docs.wto.org/imrd/directdoc.asp?DDFDocuments/v/G/TBTN25/TZA1258.DOCX")</f>
        <v>https://docs.wto.org/imrd/directdoc.asp?DDFDocuments/v/G/TBTN25/TZA1258.DOCX</v>
      </c>
    </row>
    <row r="399" spans="1:18" ht="30" x14ac:dyDescent="0.25">
      <c r="A399" s="8" t="s">
        <v>947</v>
      </c>
      <c r="B399" s="6" t="s">
        <v>944</v>
      </c>
      <c r="C399" s="7">
        <v>45665</v>
      </c>
      <c r="D399" s="9" t="str">
        <f>HYPERLINK("https://eping.wto.org/en/Search?viewData= G/TBT/N/JOR/60"," G/TBT/N/JOR/60")</f>
        <v xml:space="preserve"> G/TBT/N/JOR/60</v>
      </c>
      <c r="E399" s="8" t="s">
        <v>945</v>
      </c>
      <c r="F399" s="8" t="s">
        <v>946</v>
      </c>
      <c r="H399" s="8" t="s">
        <v>948</v>
      </c>
      <c r="I399" s="8" t="s">
        <v>949</v>
      </c>
      <c r="J399" s="8" t="s">
        <v>471</v>
      </c>
      <c r="K399" s="8" t="s">
        <v>81</v>
      </c>
      <c r="L399" s="6"/>
      <c r="M399" s="7">
        <v>45725</v>
      </c>
      <c r="N399" s="6" t="s">
        <v>25</v>
      </c>
      <c r="O399" s="8" t="s">
        <v>950</v>
      </c>
      <c r="P399" s="6" t="str">
        <f>HYPERLINK("https://docs.wto.org/imrd/directdoc.asp?DDFDocuments/t/G/TBTN25/JOR60.DOCX", "https://docs.wto.org/imrd/directdoc.asp?DDFDocuments/t/G/TBTN25/JOR60.DOCX")</f>
        <v>https://docs.wto.org/imrd/directdoc.asp?DDFDocuments/t/G/TBTN25/JOR60.DOCX</v>
      </c>
      <c r="Q399" s="6" t="str">
        <f>HYPERLINK("https://docs.wto.org/imrd/directdoc.asp?DDFDocuments/u/G/TBTN25/JOR60.DOCX", "https://docs.wto.org/imrd/directdoc.asp?DDFDocuments/u/G/TBTN25/JOR60.DOCX")</f>
        <v>https://docs.wto.org/imrd/directdoc.asp?DDFDocuments/u/G/TBTN25/JOR60.DOCX</v>
      </c>
      <c r="R399" s="6" t="str">
        <f>HYPERLINK("https://docs.wto.org/imrd/directdoc.asp?DDFDocuments/v/G/TBTN25/JOR60.DOCX", "https://docs.wto.org/imrd/directdoc.asp?DDFDocuments/v/G/TBTN25/JOR60.DOCX")</f>
        <v>https://docs.wto.org/imrd/directdoc.asp?DDFDocuments/v/G/TBTN25/JOR60.DOCX</v>
      </c>
    </row>
    <row r="400" spans="1:18" ht="45" x14ac:dyDescent="0.25">
      <c r="A400" s="8" t="s">
        <v>279</v>
      </c>
      <c r="B400" s="6" t="s">
        <v>46</v>
      </c>
      <c r="C400" s="7">
        <v>45665</v>
      </c>
      <c r="D400" s="9" t="str">
        <f>HYPERLINK("https://eping.wto.org/en/Search?viewData= G/TBT/N/BDI/544, G/TBT/N/KEN/1736, G/TBT/N/RWA/1111, G/TBT/N/TZA/1247, G/TBT/N/UGA/2084"," G/TBT/N/BDI/544, G/TBT/N/KEN/1736, G/TBT/N/RWA/1111, G/TBT/N/TZA/1247, G/TBT/N/UGA/2084")</f>
        <v xml:space="preserve"> G/TBT/N/BDI/544, G/TBT/N/KEN/1736, G/TBT/N/RWA/1111, G/TBT/N/TZA/1247, G/TBT/N/UGA/2084</v>
      </c>
      <c r="E400" s="8" t="s">
        <v>776</v>
      </c>
      <c r="F400" s="8" t="s">
        <v>777</v>
      </c>
      <c r="H400" s="8" t="s">
        <v>24</v>
      </c>
      <c r="I400" s="8" t="s">
        <v>201</v>
      </c>
      <c r="J400" s="8" t="s">
        <v>602</v>
      </c>
      <c r="K400" s="8" t="s">
        <v>81</v>
      </c>
      <c r="L400" s="6"/>
      <c r="M400" s="7">
        <v>45725</v>
      </c>
      <c r="N400" s="6" t="s">
        <v>25</v>
      </c>
      <c r="O400" s="8" t="s">
        <v>778</v>
      </c>
      <c r="P400" s="6" t="str">
        <f>HYPERLINK("https://docs.wto.org/imrd/directdoc.asp?DDFDocuments/t/G/TBTN25/BDI544.DOCX", "https://docs.wto.org/imrd/directdoc.asp?DDFDocuments/t/G/TBTN25/BDI544.DOCX")</f>
        <v>https://docs.wto.org/imrd/directdoc.asp?DDFDocuments/t/G/TBTN25/BDI544.DOCX</v>
      </c>
      <c r="Q400" s="6" t="str">
        <f>HYPERLINK("https://docs.wto.org/imrd/directdoc.asp?DDFDocuments/u/G/TBTN25/BDI544.DOCX", "https://docs.wto.org/imrd/directdoc.asp?DDFDocuments/u/G/TBTN25/BDI544.DOCX")</f>
        <v>https://docs.wto.org/imrd/directdoc.asp?DDFDocuments/u/G/TBTN25/BDI544.DOCX</v>
      </c>
      <c r="R400" s="6" t="str">
        <f>HYPERLINK("https://docs.wto.org/imrd/directdoc.asp?DDFDocuments/v/G/TBTN25/BDI544.DOCX", "https://docs.wto.org/imrd/directdoc.asp?DDFDocuments/v/G/TBTN25/BDI544.DOCX")</f>
        <v>https://docs.wto.org/imrd/directdoc.asp?DDFDocuments/v/G/TBTN25/BDI544.DOCX</v>
      </c>
    </row>
    <row r="401" spans="1:18" ht="45" x14ac:dyDescent="0.25">
      <c r="A401" s="8" t="s">
        <v>801</v>
      </c>
      <c r="B401" s="6" t="s">
        <v>46</v>
      </c>
      <c r="C401" s="7">
        <v>45665</v>
      </c>
      <c r="D401" s="9" t="str">
        <f>HYPERLINK("https://eping.wto.org/en/Search?viewData= G/TBT/N/BDI/550, G/TBT/N/KEN/1742, G/TBT/N/RWA/1117, G/TBT/N/TZA/1253, G/TBT/N/UGA/2090"," G/TBT/N/BDI/550, G/TBT/N/KEN/1742, G/TBT/N/RWA/1117, G/TBT/N/TZA/1253, G/TBT/N/UGA/2090")</f>
        <v xml:space="preserve"> G/TBT/N/BDI/550, G/TBT/N/KEN/1742, G/TBT/N/RWA/1117, G/TBT/N/TZA/1253, G/TBT/N/UGA/2090</v>
      </c>
      <c r="E401" s="8" t="s">
        <v>846</v>
      </c>
      <c r="F401" s="8" t="s">
        <v>847</v>
      </c>
      <c r="H401" s="8" t="s">
        <v>802</v>
      </c>
      <c r="I401" s="8" t="s">
        <v>803</v>
      </c>
      <c r="J401" s="8" t="s">
        <v>804</v>
      </c>
      <c r="K401" s="8" t="s">
        <v>24</v>
      </c>
      <c r="L401" s="6"/>
      <c r="M401" s="7">
        <v>45725</v>
      </c>
      <c r="N401" s="6" t="s">
        <v>25</v>
      </c>
      <c r="O401" s="8" t="s">
        <v>848</v>
      </c>
      <c r="P401" s="6" t="str">
        <f>HYPERLINK("https://docs.wto.org/imrd/directdoc.asp?DDFDocuments/t/G/TBTN25/BDI550.DOCX", "https://docs.wto.org/imrd/directdoc.asp?DDFDocuments/t/G/TBTN25/BDI550.DOCX")</f>
        <v>https://docs.wto.org/imrd/directdoc.asp?DDFDocuments/t/G/TBTN25/BDI550.DOCX</v>
      </c>
      <c r="Q401" s="6" t="str">
        <f>HYPERLINK("https://docs.wto.org/imrd/directdoc.asp?DDFDocuments/u/G/TBTN25/BDI550.DOCX", "https://docs.wto.org/imrd/directdoc.asp?DDFDocuments/u/G/TBTN25/BDI550.DOCX")</f>
        <v>https://docs.wto.org/imrd/directdoc.asp?DDFDocuments/u/G/TBTN25/BDI550.DOCX</v>
      </c>
      <c r="R401" s="6" t="str">
        <f>HYPERLINK("https://docs.wto.org/imrd/directdoc.asp?DDFDocuments/v/G/TBTN25/BDI550.DOCX", "https://docs.wto.org/imrd/directdoc.asp?DDFDocuments/v/G/TBTN25/BDI550.DOCX")</f>
        <v>https://docs.wto.org/imrd/directdoc.asp?DDFDocuments/v/G/TBTN25/BDI550.DOCX</v>
      </c>
    </row>
    <row r="402" spans="1:18" ht="45" x14ac:dyDescent="0.25">
      <c r="A402" s="8" t="s">
        <v>279</v>
      </c>
      <c r="B402" s="6" t="s">
        <v>45</v>
      </c>
      <c r="C402" s="7">
        <v>45665</v>
      </c>
      <c r="D402" s="9" t="str">
        <f>HYPERLINK("https://eping.wto.org/en/Search?viewData= G/TBT/N/BDI/544, G/TBT/N/KEN/1736, G/TBT/N/RWA/1111, G/TBT/N/TZA/1247, G/TBT/N/UGA/2084"," G/TBT/N/BDI/544, G/TBT/N/KEN/1736, G/TBT/N/RWA/1111, G/TBT/N/TZA/1247, G/TBT/N/UGA/2084")</f>
        <v xml:space="preserve"> G/TBT/N/BDI/544, G/TBT/N/KEN/1736, G/TBT/N/RWA/1111, G/TBT/N/TZA/1247, G/TBT/N/UGA/2084</v>
      </c>
      <c r="E402" s="8" t="s">
        <v>776</v>
      </c>
      <c r="F402" s="8" t="s">
        <v>777</v>
      </c>
      <c r="H402" s="8" t="s">
        <v>24</v>
      </c>
      <c r="I402" s="8" t="s">
        <v>201</v>
      </c>
      <c r="J402" s="8" t="s">
        <v>602</v>
      </c>
      <c r="K402" s="8" t="s">
        <v>81</v>
      </c>
      <c r="L402" s="6"/>
      <c r="M402" s="7">
        <v>45725</v>
      </c>
      <c r="N402" s="6" t="s">
        <v>25</v>
      </c>
      <c r="O402" s="8" t="s">
        <v>778</v>
      </c>
      <c r="P402" s="6" t="str">
        <f>HYPERLINK("https://docs.wto.org/imrd/directdoc.asp?DDFDocuments/t/G/TBTN25/BDI544.DOCX", "https://docs.wto.org/imrd/directdoc.asp?DDFDocuments/t/G/TBTN25/BDI544.DOCX")</f>
        <v>https://docs.wto.org/imrd/directdoc.asp?DDFDocuments/t/G/TBTN25/BDI544.DOCX</v>
      </c>
      <c r="Q402" s="6" t="str">
        <f>HYPERLINK("https://docs.wto.org/imrd/directdoc.asp?DDFDocuments/u/G/TBTN25/BDI544.DOCX", "https://docs.wto.org/imrd/directdoc.asp?DDFDocuments/u/G/TBTN25/BDI544.DOCX")</f>
        <v>https://docs.wto.org/imrd/directdoc.asp?DDFDocuments/u/G/TBTN25/BDI544.DOCX</v>
      </c>
      <c r="R402" s="6" t="str">
        <f>HYPERLINK("https://docs.wto.org/imrd/directdoc.asp?DDFDocuments/v/G/TBTN25/BDI544.DOCX", "https://docs.wto.org/imrd/directdoc.asp?DDFDocuments/v/G/TBTN25/BDI544.DOCX")</f>
        <v>https://docs.wto.org/imrd/directdoc.asp?DDFDocuments/v/G/TBTN25/BDI544.DOCX</v>
      </c>
    </row>
    <row r="403" spans="1:18" ht="45" x14ac:dyDescent="0.25">
      <c r="A403" s="8" t="s">
        <v>315</v>
      </c>
      <c r="B403" s="6" t="s">
        <v>40</v>
      </c>
      <c r="C403" s="7">
        <v>45665</v>
      </c>
      <c r="D403" s="9" t="str">
        <f>HYPERLINK("https://eping.wto.org/en/Search?viewData= G/TBT/N/BDI/541, G/TBT/N/KEN/1733, G/TBT/N/RWA/1108, G/TBT/N/TZA/1244, G/TBT/N/UGA/2081"," G/TBT/N/BDI/541, G/TBT/N/KEN/1733, G/TBT/N/RWA/1108, G/TBT/N/TZA/1244, G/TBT/N/UGA/2081")</f>
        <v xml:space="preserve"> G/TBT/N/BDI/541, G/TBT/N/KEN/1733, G/TBT/N/RWA/1108, G/TBT/N/TZA/1244, G/TBT/N/UGA/2081</v>
      </c>
      <c r="E403" s="8" t="s">
        <v>782</v>
      </c>
      <c r="F403" s="8" t="s">
        <v>783</v>
      </c>
      <c r="H403" s="8" t="s">
        <v>24</v>
      </c>
      <c r="I403" s="8" t="s">
        <v>316</v>
      </c>
      <c r="J403" s="8" t="s">
        <v>602</v>
      </c>
      <c r="K403" s="8" t="s">
        <v>81</v>
      </c>
      <c r="L403" s="6"/>
      <c r="M403" s="7">
        <v>45725</v>
      </c>
      <c r="N403" s="6" t="s">
        <v>25</v>
      </c>
      <c r="O403" s="8" t="s">
        <v>784</v>
      </c>
      <c r="P403" s="6" t="str">
        <f>HYPERLINK("https://docs.wto.org/imrd/directdoc.asp?DDFDocuments/t/G/TBTN25/BDI541.DOCX", "https://docs.wto.org/imrd/directdoc.asp?DDFDocuments/t/G/TBTN25/BDI541.DOCX")</f>
        <v>https://docs.wto.org/imrd/directdoc.asp?DDFDocuments/t/G/TBTN25/BDI541.DOCX</v>
      </c>
      <c r="Q403" s="6" t="str">
        <f>HYPERLINK("https://docs.wto.org/imrd/directdoc.asp?DDFDocuments/u/G/TBTN25/BDI541.DOCX", "https://docs.wto.org/imrd/directdoc.asp?DDFDocuments/u/G/TBTN25/BDI541.DOCX")</f>
        <v>https://docs.wto.org/imrd/directdoc.asp?DDFDocuments/u/G/TBTN25/BDI541.DOCX</v>
      </c>
      <c r="R403" s="6" t="str">
        <f>HYPERLINK("https://docs.wto.org/imrd/directdoc.asp?DDFDocuments/v/G/TBTN25/BDI541.DOCX", "https://docs.wto.org/imrd/directdoc.asp?DDFDocuments/v/G/TBTN25/BDI541.DOCX")</f>
        <v>https://docs.wto.org/imrd/directdoc.asp?DDFDocuments/v/G/TBTN25/BDI541.DOCX</v>
      </c>
    </row>
    <row r="404" spans="1:18" ht="30" x14ac:dyDescent="0.25">
      <c r="A404" s="8" t="s">
        <v>953</v>
      </c>
      <c r="B404" s="6" t="s">
        <v>27</v>
      </c>
      <c r="C404" s="7">
        <v>45665</v>
      </c>
      <c r="D404" s="9" t="str">
        <f>HYPERLINK("https://eping.wto.org/en/Search?viewData= G/TBT/N/TZA/1254"," G/TBT/N/TZA/1254")</f>
        <v xml:space="preserve"> G/TBT/N/TZA/1254</v>
      </c>
      <c r="E404" s="8" t="s">
        <v>951</v>
      </c>
      <c r="F404" s="8" t="s">
        <v>952</v>
      </c>
      <c r="H404" s="8" t="s">
        <v>954</v>
      </c>
      <c r="I404" s="8" t="s">
        <v>955</v>
      </c>
      <c r="J404" s="8" t="s">
        <v>263</v>
      </c>
      <c r="K404" s="8" t="s">
        <v>24</v>
      </c>
      <c r="L404" s="6"/>
      <c r="M404" s="7">
        <v>45725</v>
      </c>
      <c r="N404" s="6" t="s">
        <v>25</v>
      </c>
      <c r="O404" s="8" t="s">
        <v>956</v>
      </c>
      <c r="P404" s="6" t="str">
        <f>HYPERLINK("https://docs.wto.org/imrd/directdoc.asp?DDFDocuments/t/G/TBTN25/TZA1254.DOCX", "https://docs.wto.org/imrd/directdoc.asp?DDFDocuments/t/G/TBTN25/TZA1254.DOCX")</f>
        <v>https://docs.wto.org/imrd/directdoc.asp?DDFDocuments/t/G/TBTN25/TZA1254.DOCX</v>
      </c>
      <c r="Q404" s="6" t="str">
        <f>HYPERLINK("https://docs.wto.org/imrd/directdoc.asp?DDFDocuments/u/G/TBTN25/TZA1254.DOCX", "https://docs.wto.org/imrd/directdoc.asp?DDFDocuments/u/G/TBTN25/TZA1254.DOCX")</f>
        <v>https://docs.wto.org/imrd/directdoc.asp?DDFDocuments/u/G/TBTN25/TZA1254.DOCX</v>
      </c>
      <c r="R404" s="6" t="str">
        <f>HYPERLINK("https://docs.wto.org/imrd/directdoc.asp?DDFDocuments/v/G/TBTN25/TZA1254.DOCX", "https://docs.wto.org/imrd/directdoc.asp?DDFDocuments/v/G/TBTN25/TZA1254.DOCX")</f>
        <v>https://docs.wto.org/imrd/directdoc.asp?DDFDocuments/v/G/TBTN25/TZA1254.DOCX</v>
      </c>
    </row>
    <row r="405" spans="1:18" ht="45" x14ac:dyDescent="0.25">
      <c r="A405" s="8" t="s">
        <v>279</v>
      </c>
      <c r="B405" s="6" t="s">
        <v>17</v>
      </c>
      <c r="C405" s="7">
        <v>45665</v>
      </c>
      <c r="D405" s="9" t="str">
        <f>HYPERLINK("https://eping.wto.org/en/Search?viewData= G/TBT/N/BDI/543, G/TBT/N/KEN/1735, G/TBT/N/RWA/1110, G/TBT/N/TZA/1246, G/TBT/N/UGA/2083"," G/TBT/N/BDI/543, G/TBT/N/KEN/1735, G/TBT/N/RWA/1110, G/TBT/N/TZA/1246, G/TBT/N/UGA/2083")</f>
        <v xml:space="preserve"> G/TBT/N/BDI/543, G/TBT/N/KEN/1735, G/TBT/N/RWA/1110, G/TBT/N/TZA/1246, G/TBT/N/UGA/2083</v>
      </c>
      <c r="E405" s="8" t="s">
        <v>779</v>
      </c>
      <c r="F405" s="8" t="s">
        <v>780</v>
      </c>
      <c r="H405" s="8" t="s">
        <v>24</v>
      </c>
      <c r="I405" s="8" t="s">
        <v>201</v>
      </c>
      <c r="J405" s="8" t="s">
        <v>602</v>
      </c>
      <c r="K405" s="8" t="s">
        <v>81</v>
      </c>
      <c r="L405" s="6"/>
      <c r="M405" s="7">
        <v>45725</v>
      </c>
      <c r="N405" s="6" t="s">
        <v>25</v>
      </c>
      <c r="O405" s="8" t="s">
        <v>781</v>
      </c>
      <c r="P405" s="6" t="str">
        <f>HYPERLINK("https://docs.wto.org/imrd/directdoc.asp?DDFDocuments/t/G/TBTN25/BDI543.DOCX", "https://docs.wto.org/imrd/directdoc.asp?DDFDocuments/t/G/TBTN25/BDI543.DOCX")</f>
        <v>https://docs.wto.org/imrd/directdoc.asp?DDFDocuments/t/G/TBTN25/BDI543.DOCX</v>
      </c>
      <c r="Q405" s="6" t="str">
        <f>HYPERLINK("https://docs.wto.org/imrd/directdoc.asp?DDFDocuments/u/G/TBTN25/BDI543.DOCX", "https://docs.wto.org/imrd/directdoc.asp?DDFDocuments/u/G/TBTN25/BDI543.DOCX")</f>
        <v>https://docs.wto.org/imrd/directdoc.asp?DDFDocuments/u/G/TBTN25/BDI543.DOCX</v>
      </c>
      <c r="R405" s="6" t="str">
        <f>HYPERLINK("https://docs.wto.org/imrd/directdoc.asp?DDFDocuments/v/G/TBTN25/BDI543.DOCX", "https://docs.wto.org/imrd/directdoc.asp?DDFDocuments/v/G/TBTN25/BDI543.DOCX")</f>
        <v>https://docs.wto.org/imrd/directdoc.asp?DDFDocuments/v/G/TBTN25/BDI543.DOCX</v>
      </c>
    </row>
    <row r="406" spans="1:18" ht="60" x14ac:dyDescent="0.25">
      <c r="A406" s="8" t="s">
        <v>315</v>
      </c>
      <c r="B406" s="6" t="s">
        <v>46</v>
      </c>
      <c r="C406" s="7">
        <v>45665</v>
      </c>
      <c r="D406" s="9" t="str">
        <f>HYPERLINK("https://eping.wto.org/en/Search?viewData= G/TBT/N/BDI/546, G/TBT/N/KEN/1738, G/TBT/N/RWA/1113, G/TBT/N/TZA/1249, G/TBT/N/UGA/2086"," G/TBT/N/BDI/546, G/TBT/N/KEN/1738, G/TBT/N/RWA/1113, G/TBT/N/TZA/1249, G/TBT/N/UGA/2086")</f>
        <v xml:space="preserve"> G/TBT/N/BDI/546, G/TBT/N/KEN/1738, G/TBT/N/RWA/1113, G/TBT/N/TZA/1249, G/TBT/N/UGA/2086</v>
      </c>
      <c r="E406" s="8" t="s">
        <v>785</v>
      </c>
      <c r="F406" s="8" t="s">
        <v>786</v>
      </c>
      <c r="H406" s="8" t="s">
        <v>24</v>
      </c>
      <c r="I406" s="8" t="s">
        <v>316</v>
      </c>
      <c r="J406" s="8" t="s">
        <v>602</v>
      </c>
      <c r="K406" s="8" t="s">
        <v>81</v>
      </c>
      <c r="L406" s="6"/>
      <c r="M406" s="7">
        <v>45725</v>
      </c>
      <c r="N406" s="6" t="s">
        <v>25</v>
      </c>
      <c r="O406" s="8" t="s">
        <v>787</v>
      </c>
      <c r="P406" s="6" t="str">
        <f>HYPERLINK("https://docs.wto.org/imrd/directdoc.asp?DDFDocuments/t/G/TBTN25/BDI546.DOCX", "https://docs.wto.org/imrd/directdoc.asp?DDFDocuments/t/G/TBTN25/BDI546.DOCX")</f>
        <v>https://docs.wto.org/imrd/directdoc.asp?DDFDocuments/t/G/TBTN25/BDI546.DOCX</v>
      </c>
      <c r="Q406" s="6" t="str">
        <f>HYPERLINK("https://docs.wto.org/imrd/directdoc.asp?DDFDocuments/u/G/TBTN25/BDI546.DOCX", "https://docs.wto.org/imrd/directdoc.asp?DDFDocuments/u/G/TBTN25/BDI546.DOCX")</f>
        <v>https://docs.wto.org/imrd/directdoc.asp?DDFDocuments/u/G/TBTN25/BDI546.DOCX</v>
      </c>
      <c r="R406" s="6" t="str">
        <f>HYPERLINK("https://docs.wto.org/imrd/directdoc.asp?DDFDocuments/v/G/TBTN25/BDI546.DOCX", "https://docs.wto.org/imrd/directdoc.asp?DDFDocuments/v/G/TBTN25/BDI546.DOCX")</f>
        <v>https://docs.wto.org/imrd/directdoc.asp?DDFDocuments/v/G/TBTN25/BDI546.DOCX</v>
      </c>
    </row>
    <row r="407" spans="1:18" ht="45" x14ac:dyDescent="0.25">
      <c r="A407" s="8" t="s">
        <v>801</v>
      </c>
      <c r="B407" s="6" t="s">
        <v>40</v>
      </c>
      <c r="C407" s="7">
        <v>45665</v>
      </c>
      <c r="D407" s="9" t="str">
        <f>HYPERLINK("https://eping.wto.org/en/Search?viewData= G/TBT/N/BDI/549, G/TBT/N/KEN/1741, G/TBT/N/RWA/1116, G/TBT/N/TZA/1252, G/TBT/N/UGA/2089"," G/TBT/N/BDI/549, G/TBT/N/KEN/1741, G/TBT/N/RWA/1116, G/TBT/N/TZA/1252, G/TBT/N/UGA/2089")</f>
        <v xml:space="preserve"> G/TBT/N/BDI/549, G/TBT/N/KEN/1741, G/TBT/N/RWA/1116, G/TBT/N/TZA/1252, G/TBT/N/UGA/2089</v>
      </c>
      <c r="E407" s="8" t="s">
        <v>799</v>
      </c>
      <c r="F407" s="8" t="s">
        <v>800</v>
      </c>
      <c r="H407" s="8" t="s">
        <v>802</v>
      </c>
      <c r="I407" s="8" t="s">
        <v>803</v>
      </c>
      <c r="J407" s="8" t="s">
        <v>804</v>
      </c>
      <c r="K407" s="8" t="s">
        <v>24</v>
      </c>
      <c r="L407" s="6"/>
      <c r="M407" s="7">
        <v>45725</v>
      </c>
      <c r="N407" s="6" t="s">
        <v>25</v>
      </c>
      <c r="O407" s="8" t="s">
        <v>805</v>
      </c>
      <c r="P407" s="6" t="str">
        <f>HYPERLINK("https://docs.wto.org/imrd/directdoc.asp?DDFDocuments/t/G/TBTN25/BDI549.DOCX", "https://docs.wto.org/imrd/directdoc.asp?DDFDocuments/t/G/TBTN25/BDI549.DOCX")</f>
        <v>https://docs.wto.org/imrd/directdoc.asp?DDFDocuments/t/G/TBTN25/BDI549.DOCX</v>
      </c>
      <c r="Q407" s="6" t="str">
        <f>HYPERLINK("https://docs.wto.org/imrd/directdoc.asp?DDFDocuments/u/G/TBTN25/BDI549.DOCX", "https://docs.wto.org/imrd/directdoc.asp?DDFDocuments/u/G/TBTN25/BDI549.DOCX")</f>
        <v>https://docs.wto.org/imrd/directdoc.asp?DDFDocuments/u/G/TBTN25/BDI549.DOCX</v>
      </c>
      <c r="R407" s="6" t="str">
        <f>HYPERLINK("https://docs.wto.org/imrd/directdoc.asp?DDFDocuments/v/G/TBTN25/BDI549.DOCX", "https://docs.wto.org/imrd/directdoc.asp?DDFDocuments/v/G/TBTN25/BDI549.DOCX")</f>
        <v>https://docs.wto.org/imrd/directdoc.asp?DDFDocuments/v/G/TBTN25/BDI549.DOCX</v>
      </c>
    </row>
    <row r="408" spans="1:18" ht="409.5" x14ac:dyDescent="0.25">
      <c r="A408" s="8" t="s">
        <v>959</v>
      </c>
      <c r="B408" s="6" t="s">
        <v>45</v>
      </c>
      <c r="C408" s="7">
        <v>45664</v>
      </c>
      <c r="D408" s="9" t="str">
        <f>HYPERLINK("https://eping.wto.org/en/Search?viewData= G/TBT/N/BDI/535, G/TBT/N/KEN/1726, G/TBT/N/RWA/1102, G/TBT/N/TZA/1238, G/TBT/N/UGA/2075"," G/TBT/N/BDI/535, G/TBT/N/KEN/1726, G/TBT/N/RWA/1102, G/TBT/N/TZA/1238, G/TBT/N/UGA/2075")</f>
        <v xml:space="preserve"> G/TBT/N/BDI/535, G/TBT/N/KEN/1726, G/TBT/N/RWA/1102, G/TBT/N/TZA/1238, G/TBT/N/UGA/2075</v>
      </c>
      <c r="E408" s="8" t="s">
        <v>957</v>
      </c>
      <c r="F408" s="8" t="s">
        <v>958</v>
      </c>
      <c r="H408" s="8" t="s">
        <v>24</v>
      </c>
      <c r="I408" s="8" t="s">
        <v>960</v>
      </c>
      <c r="J408" s="8" t="s">
        <v>602</v>
      </c>
      <c r="K408" s="8" t="s">
        <v>24</v>
      </c>
      <c r="L408" s="6"/>
      <c r="M408" s="7">
        <v>45724</v>
      </c>
      <c r="N408" s="6" t="s">
        <v>25</v>
      </c>
      <c r="O408" s="8" t="s">
        <v>961</v>
      </c>
      <c r="P408" s="6" t="str">
        <f>HYPERLINK("https://docs.wto.org/imrd/directdoc.asp?DDFDocuments/t/G/TBTN25/BDI535.DOCX", "https://docs.wto.org/imrd/directdoc.asp?DDFDocuments/t/G/TBTN25/BDI535.DOCX")</f>
        <v>https://docs.wto.org/imrd/directdoc.asp?DDFDocuments/t/G/TBTN25/BDI535.DOCX</v>
      </c>
      <c r="Q408" s="6" t="str">
        <f>HYPERLINK("https://docs.wto.org/imrd/directdoc.asp?DDFDocuments/u/G/TBTN25/BDI535.DOCX", "https://docs.wto.org/imrd/directdoc.asp?DDFDocuments/u/G/TBTN25/BDI535.DOCX")</f>
        <v>https://docs.wto.org/imrd/directdoc.asp?DDFDocuments/u/G/TBTN25/BDI535.DOCX</v>
      </c>
      <c r="R408" s="6" t="str">
        <f>HYPERLINK("https://docs.wto.org/imrd/directdoc.asp?DDFDocuments/v/G/TBTN25/BDI535.DOCX", "https://docs.wto.org/imrd/directdoc.asp?DDFDocuments/v/G/TBTN25/BDI535.DOCX")</f>
        <v>https://docs.wto.org/imrd/directdoc.asp?DDFDocuments/v/G/TBTN25/BDI535.DOCX</v>
      </c>
    </row>
    <row r="409" spans="1:18" ht="60" x14ac:dyDescent="0.25">
      <c r="A409" s="8" t="s">
        <v>964</v>
      </c>
      <c r="B409" s="6" t="s">
        <v>689</v>
      </c>
      <c r="C409" s="7">
        <v>45664</v>
      </c>
      <c r="D409" s="9" t="str">
        <f>HYPERLINK("https://eping.wto.org/en/Search?viewData= G/TBT/N/VNM/332"," G/TBT/N/VNM/332")</f>
        <v xml:space="preserve"> G/TBT/N/VNM/332</v>
      </c>
      <c r="E409" s="8" t="s">
        <v>962</v>
      </c>
      <c r="F409" s="8" t="s">
        <v>963</v>
      </c>
      <c r="H409" s="8" t="s">
        <v>965</v>
      </c>
      <c r="I409" s="8" t="s">
        <v>966</v>
      </c>
      <c r="J409" s="8" t="s">
        <v>88</v>
      </c>
      <c r="K409" s="8" t="s">
        <v>24</v>
      </c>
      <c r="L409" s="6"/>
      <c r="M409" s="7">
        <v>45724</v>
      </c>
      <c r="N409" s="6" t="s">
        <v>25</v>
      </c>
      <c r="O409" s="8" t="s">
        <v>967</v>
      </c>
      <c r="P409" s="6" t="str">
        <f>HYPERLINK("https://docs.wto.org/imrd/directdoc.asp?DDFDocuments/t/G/TBTN25/VNM332.DOCX", "https://docs.wto.org/imrd/directdoc.asp?DDFDocuments/t/G/TBTN25/VNM332.DOCX")</f>
        <v>https://docs.wto.org/imrd/directdoc.asp?DDFDocuments/t/G/TBTN25/VNM332.DOCX</v>
      </c>
      <c r="Q409" s="6" t="str">
        <f>HYPERLINK("https://docs.wto.org/imrd/directdoc.asp?DDFDocuments/u/G/TBTN25/VNM332.DOCX", "https://docs.wto.org/imrd/directdoc.asp?DDFDocuments/u/G/TBTN25/VNM332.DOCX")</f>
        <v>https://docs.wto.org/imrd/directdoc.asp?DDFDocuments/u/G/TBTN25/VNM332.DOCX</v>
      </c>
      <c r="R409" s="6" t="str">
        <f>HYPERLINK("https://docs.wto.org/imrd/directdoc.asp?DDFDocuments/v/G/TBTN25/VNM332.DOCX", "https://docs.wto.org/imrd/directdoc.asp?DDFDocuments/v/G/TBTN25/VNM332.DOCX")</f>
        <v>https://docs.wto.org/imrd/directdoc.asp?DDFDocuments/v/G/TBTN25/VNM332.DOCX</v>
      </c>
    </row>
    <row r="410" spans="1:18" ht="409.5" x14ac:dyDescent="0.25">
      <c r="A410" s="8" t="s">
        <v>959</v>
      </c>
      <c r="B410" s="6" t="s">
        <v>27</v>
      </c>
      <c r="C410" s="7">
        <v>45664</v>
      </c>
      <c r="D410" s="9" t="str">
        <f>HYPERLINK("https://eping.wto.org/en/Search?viewData= G/TBT/N/BDI/534, G/TBT/N/KEN/1725, G/TBT/N/RWA/1101, G/TBT/N/TZA/1237, G/TBT/N/UGA/2074"," G/TBT/N/BDI/534, G/TBT/N/KEN/1725, G/TBT/N/RWA/1101, G/TBT/N/TZA/1237, G/TBT/N/UGA/2074")</f>
        <v xml:space="preserve"> G/TBT/N/BDI/534, G/TBT/N/KEN/1725, G/TBT/N/RWA/1101, G/TBT/N/TZA/1237, G/TBT/N/UGA/2074</v>
      </c>
      <c r="E410" s="8" t="s">
        <v>968</v>
      </c>
      <c r="F410" s="8" t="s">
        <v>969</v>
      </c>
      <c r="H410" s="8" t="s">
        <v>24</v>
      </c>
      <c r="I410" s="8" t="s">
        <v>960</v>
      </c>
      <c r="J410" s="8" t="s">
        <v>602</v>
      </c>
      <c r="K410" s="8" t="s">
        <v>24</v>
      </c>
      <c r="L410" s="6"/>
      <c r="M410" s="7">
        <v>45724</v>
      </c>
      <c r="N410" s="6" t="s">
        <v>25</v>
      </c>
      <c r="O410" s="8" t="s">
        <v>970</v>
      </c>
      <c r="P410" s="6" t="str">
        <f>HYPERLINK("https://docs.wto.org/imrd/directdoc.asp?DDFDocuments/t/G/TBTN25/BDI534.DOCX", "https://docs.wto.org/imrd/directdoc.asp?DDFDocuments/t/G/TBTN25/BDI534.DOCX")</f>
        <v>https://docs.wto.org/imrd/directdoc.asp?DDFDocuments/t/G/TBTN25/BDI534.DOCX</v>
      </c>
      <c r="Q410" s="6"/>
      <c r="R410" s="6"/>
    </row>
    <row r="411" spans="1:18" ht="75" x14ac:dyDescent="0.25">
      <c r="A411" s="8" t="s">
        <v>973</v>
      </c>
      <c r="B411" s="6" t="s">
        <v>46</v>
      </c>
      <c r="C411" s="7">
        <v>45664</v>
      </c>
      <c r="D411" s="9" t="str">
        <f>HYPERLINK("https://eping.wto.org/en/Search?viewData= G/TBT/N/BDI/539, G/TBT/N/KEN/1731, G/TBT/N/RWA/1106, G/TBT/N/TZA/1242, G/TBT/N/UGA/2079"," G/TBT/N/BDI/539, G/TBT/N/KEN/1731, G/TBT/N/RWA/1106, G/TBT/N/TZA/1242, G/TBT/N/UGA/2079")</f>
        <v xml:space="preserve"> G/TBT/N/BDI/539, G/TBT/N/KEN/1731, G/TBT/N/RWA/1106, G/TBT/N/TZA/1242, G/TBT/N/UGA/2079</v>
      </c>
      <c r="E411" s="8" t="s">
        <v>971</v>
      </c>
      <c r="F411" s="8" t="s">
        <v>972</v>
      </c>
      <c r="H411" s="8" t="s">
        <v>24</v>
      </c>
      <c r="I411" s="8" t="s">
        <v>144</v>
      </c>
      <c r="J411" s="8" t="s">
        <v>602</v>
      </c>
      <c r="K411" s="8" t="s">
        <v>81</v>
      </c>
      <c r="L411" s="6"/>
      <c r="M411" s="7">
        <v>45724</v>
      </c>
      <c r="N411" s="6" t="s">
        <v>25</v>
      </c>
      <c r="O411" s="8" t="s">
        <v>974</v>
      </c>
      <c r="P411" s="6" t="str">
        <f>HYPERLINK("https://docs.wto.org/imrd/directdoc.asp?DDFDocuments/t/G/TBTN25/BDI539.DOCX", "https://docs.wto.org/imrd/directdoc.asp?DDFDocuments/t/G/TBTN25/BDI539.DOCX")</f>
        <v>https://docs.wto.org/imrd/directdoc.asp?DDFDocuments/t/G/TBTN25/BDI539.DOCX</v>
      </c>
      <c r="Q411" s="6" t="str">
        <f>HYPERLINK("https://docs.wto.org/imrd/directdoc.asp?DDFDocuments/u/G/TBTN25/BDI539.DOCX", "https://docs.wto.org/imrd/directdoc.asp?DDFDocuments/u/G/TBTN25/BDI539.DOCX")</f>
        <v>https://docs.wto.org/imrd/directdoc.asp?DDFDocuments/u/G/TBTN25/BDI539.DOCX</v>
      </c>
      <c r="R411" s="6" t="str">
        <f>HYPERLINK("https://docs.wto.org/imrd/directdoc.asp?DDFDocuments/v/G/TBTN25/BDI539.DOCX", "https://docs.wto.org/imrd/directdoc.asp?DDFDocuments/v/G/TBTN25/BDI539.DOCX")</f>
        <v>https://docs.wto.org/imrd/directdoc.asp?DDFDocuments/v/G/TBTN25/BDI539.DOCX</v>
      </c>
    </row>
    <row r="412" spans="1:18" ht="45" x14ac:dyDescent="0.25">
      <c r="A412" s="8" t="s">
        <v>977</v>
      </c>
      <c r="B412" s="6" t="s">
        <v>40</v>
      </c>
      <c r="C412" s="7">
        <v>45664</v>
      </c>
      <c r="D412" s="9" t="str">
        <f>HYPERLINK("https://eping.wto.org/en/Search?viewData= G/TBT/N/BDI/540, G/TBT/N/KEN/1732, G/TBT/N/RWA/1107, G/TBT/N/TZA/1243, G/TBT/N/UGA/2080"," G/TBT/N/BDI/540, G/TBT/N/KEN/1732, G/TBT/N/RWA/1107, G/TBT/N/TZA/1243, G/TBT/N/UGA/2080")</f>
        <v xml:space="preserve"> G/TBT/N/BDI/540, G/TBT/N/KEN/1732, G/TBT/N/RWA/1107, G/TBT/N/TZA/1243, G/TBT/N/UGA/2080</v>
      </c>
      <c r="E412" s="8" t="s">
        <v>975</v>
      </c>
      <c r="F412" s="8" t="s">
        <v>976</v>
      </c>
      <c r="H412" s="8" t="s">
        <v>978</v>
      </c>
      <c r="I412" s="8" t="s">
        <v>979</v>
      </c>
      <c r="J412" s="8" t="s">
        <v>544</v>
      </c>
      <c r="K412" s="8" t="s">
        <v>24</v>
      </c>
      <c r="L412" s="6"/>
      <c r="M412" s="7">
        <v>45724</v>
      </c>
      <c r="N412" s="6" t="s">
        <v>25</v>
      </c>
      <c r="O412" s="8" t="s">
        <v>980</v>
      </c>
      <c r="P412" s="6" t="str">
        <f>HYPERLINK("https://docs.wto.org/imrd/directdoc.asp?DDFDocuments/t/G/TBTN25/BDI540.DOCX", "https://docs.wto.org/imrd/directdoc.asp?DDFDocuments/t/G/TBTN25/BDI540.DOCX")</f>
        <v>https://docs.wto.org/imrd/directdoc.asp?DDFDocuments/t/G/TBTN25/BDI540.DOCX</v>
      </c>
      <c r="Q412" s="6" t="str">
        <f>HYPERLINK("https://docs.wto.org/imrd/directdoc.asp?DDFDocuments/u/G/TBTN25/BDI540.DOCX", "https://docs.wto.org/imrd/directdoc.asp?DDFDocuments/u/G/TBTN25/BDI540.DOCX")</f>
        <v>https://docs.wto.org/imrd/directdoc.asp?DDFDocuments/u/G/TBTN25/BDI540.DOCX</v>
      </c>
      <c r="R412" s="6" t="str">
        <f>HYPERLINK("https://docs.wto.org/imrd/directdoc.asp?DDFDocuments/v/G/TBTN25/BDI540.DOCX", "https://docs.wto.org/imrd/directdoc.asp?DDFDocuments/v/G/TBTN25/BDI540.DOCX")</f>
        <v>https://docs.wto.org/imrd/directdoc.asp?DDFDocuments/v/G/TBTN25/BDI540.DOCX</v>
      </c>
    </row>
    <row r="413" spans="1:18" ht="45" x14ac:dyDescent="0.25">
      <c r="A413" s="8" t="s">
        <v>977</v>
      </c>
      <c r="B413" s="6" t="s">
        <v>17</v>
      </c>
      <c r="C413" s="7">
        <v>45664</v>
      </c>
      <c r="D413" s="9" t="str">
        <f>HYPERLINK("https://eping.wto.org/en/Search?viewData= G/TBT/N/BDI/540, G/TBT/N/KEN/1732, G/TBT/N/RWA/1107, G/TBT/N/TZA/1243, G/TBT/N/UGA/2080"," G/TBT/N/BDI/540, G/TBT/N/KEN/1732, G/TBT/N/RWA/1107, G/TBT/N/TZA/1243, G/TBT/N/UGA/2080")</f>
        <v xml:space="preserve"> G/TBT/N/BDI/540, G/TBT/N/KEN/1732, G/TBT/N/RWA/1107, G/TBT/N/TZA/1243, G/TBT/N/UGA/2080</v>
      </c>
      <c r="E413" s="8" t="s">
        <v>975</v>
      </c>
      <c r="F413" s="8" t="s">
        <v>976</v>
      </c>
      <c r="H413" s="8" t="s">
        <v>978</v>
      </c>
      <c r="I413" s="8" t="s">
        <v>979</v>
      </c>
      <c r="J413" s="8" t="s">
        <v>544</v>
      </c>
      <c r="K413" s="8" t="s">
        <v>24</v>
      </c>
      <c r="L413" s="6"/>
      <c r="M413" s="7">
        <v>45724</v>
      </c>
      <c r="N413" s="6" t="s">
        <v>25</v>
      </c>
      <c r="O413" s="8" t="s">
        <v>980</v>
      </c>
      <c r="P413" s="6" t="str">
        <f>HYPERLINK("https://docs.wto.org/imrd/directdoc.asp?DDFDocuments/t/G/TBTN25/BDI540.DOCX", "https://docs.wto.org/imrd/directdoc.asp?DDFDocuments/t/G/TBTN25/BDI540.DOCX")</f>
        <v>https://docs.wto.org/imrd/directdoc.asp?DDFDocuments/t/G/TBTN25/BDI540.DOCX</v>
      </c>
      <c r="Q413" s="6" t="str">
        <f>HYPERLINK("https://docs.wto.org/imrd/directdoc.asp?DDFDocuments/u/G/TBTN25/BDI540.DOCX", "https://docs.wto.org/imrd/directdoc.asp?DDFDocuments/u/G/TBTN25/BDI540.DOCX")</f>
        <v>https://docs.wto.org/imrd/directdoc.asp?DDFDocuments/u/G/TBTN25/BDI540.DOCX</v>
      </c>
      <c r="R413" s="6" t="str">
        <f>HYPERLINK("https://docs.wto.org/imrd/directdoc.asp?DDFDocuments/v/G/TBTN25/BDI540.DOCX", "https://docs.wto.org/imrd/directdoc.asp?DDFDocuments/v/G/TBTN25/BDI540.DOCX")</f>
        <v>https://docs.wto.org/imrd/directdoc.asp?DDFDocuments/v/G/TBTN25/BDI540.DOCX</v>
      </c>
    </row>
    <row r="414" spans="1:18" ht="150" x14ac:dyDescent="0.25">
      <c r="A414" s="8" t="s">
        <v>983</v>
      </c>
      <c r="B414" s="6" t="s">
        <v>793</v>
      </c>
      <c r="C414" s="7">
        <v>45664</v>
      </c>
      <c r="D414" s="9" t="str">
        <f>HYPERLINK("https://eping.wto.org/en/Search?viewData= G/TBT/N/BRA/1582"," G/TBT/N/BRA/1582")</f>
        <v xml:space="preserve"> G/TBT/N/BRA/1582</v>
      </c>
      <c r="E414" s="8" t="s">
        <v>981</v>
      </c>
      <c r="F414" s="8" t="s">
        <v>982</v>
      </c>
      <c r="H414" s="8" t="s">
        <v>984</v>
      </c>
      <c r="I414" s="8" t="s">
        <v>985</v>
      </c>
      <c r="J414" s="8" t="s">
        <v>521</v>
      </c>
      <c r="K414" s="8" t="s">
        <v>24</v>
      </c>
      <c r="L414" s="6"/>
      <c r="M414" s="7">
        <v>45699</v>
      </c>
      <c r="N414" s="6" t="s">
        <v>25</v>
      </c>
      <c r="O414" s="8" t="s">
        <v>986</v>
      </c>
      <c r="P414" s="6" t="str">
        <f>HYPERLINK("https://docs.wto.org/imrd/directdoc.asp?DDFDocuments/t/G/TBTN25/BRA1582.DOCX", "https://docs.wto.org/imrd/directdoc.asp?DDFDocuments/t/G/TBTN25/BRA1582.DOCX")</f>
        <v>https://docs.wto.org/imrd/directdoc.asp?DDFDocuments/t/G/TBTN25/BRA1582.DOCX</v>
      </c>
      <c r="Q414" s="6" t="str">
        <f>HYPERLINK("https://docs.wto.org/imrd/directdoc.asp?DDFDocuments/u/G/TBTN25/BRA1582.DOCX", "https://docs.wto.org/imrd/directdoc.asp?DDFDocuments/u/G/TBTN25/BRA1582.DOCX")</f>
        <v>https://docs.wto.org/imrd/directdoc.asp?DDFDocuments/u/G/TBTN25/BRA1582.DOCX</v>
      </c>
      <c r="R414" s="6" t="str">
        <f>HYPERLINK("https://docs.wto.org/imrd/directdoc.asp?DDFDocuments/v/G/TBTN25/BRA1582.DOCX", "https://docs.wto.org/imrd/directdoc.asp?DDFDocuments/v/G/TBTN25/BRA1582.DOCX")</f>
        <v>https://docs.wto.org/imrd/directdoc.asp?DDFDocuments/v/G/TBTN25/BRA1582.DOCX</v>
      </c>
    </row>
    <row r="415" spans="1:18" ht="45" x14ac:dyDescent="0.25">
      <c r="A415" s="8" t="s">
        <v>599</v>
      </c>
      <c r="B415" s="6" t="s">
        <v>45</v>
      </c>
      <c r="C415" s="7">
        <v>45664</v>
      </c>
      <c r="D415" s="9" t="str">
        <f>HYPERLINK("https://eping.wto.org/en/Search?viewData= G/TBT/N/BDI/538, G/TBT/N/KEN/1729, G/TBT/N/RWA/1105, G/TBT/N/TZA/1241, G/TBT/N/UGA/2078"," G/TBT/N/BDI/538, G/TBT/N/KEN/1729, G/TBT/N/RWA/1105, G/TBT/N/TZA/1241, G/TBT/N/UGA/2078")</f>
        <v xml:space="preserve"> G/TBT/N/BDI/538, G/TBT/N/KEN/1729, G/TBT/N/RWA/1105, G/TBT/N/TZA/1241, G/TBT/N/UGA/2078</v>
      </c>
      <c r="E415" s="8" t="s">
        <v>987</v>
      </c>
      <c r="F415" s="8" t="s">
        <v>988</v>
      </c>
      <c r="H415" s="8" t="s">
        <v>24</v>
      </c>
      <c r="I415" s="8" t="s">
        <v>601</v>
      </c>
      <c r="J415" s="8" t="s">
        <v>602</v>
      </c>
      <c r="K415" s="8" t="s">
        <v>81</v>
      </c>
      <c r="L415" s="6"/>
      <c r="M415" s="7">
        <v>45724</v>
      </c>
      <c r="N415" s="6" t="s">
        <v>25</v>
      </c>
      <c r="O415" s="8" t="s">
        <v>989</v>
      </c>
      <c r="P415" s="6" t="str">
        <f>HYPERLINK("https://docs.wto.org/imrd/directdoc.asp?DDFDocuments/t/G/TBTN25/BDI538.DOCX", "https://docs.wto.org/imrd/directdoc.asp?DDFDocuments/t/G/TBTN25/BDI538.DOCX")</f>
        <v>https://docs.wto.org/imrd/directdoc.asp?DDFDocuments/t/G/TBTN25/BDI538.DOCX</v>
      </c>
      <c r="Q415" s="6" t="str">
        <f>HYPERLINK("https://docs.wto.org/imrd/directdoc.asp?DDFDocuments/u/G/TBTN25/BDI538.DOCX", "https://docs.wto.org/imrd/directdoc.asp?DDFDocuments/u/G/TBTN25/BDI538.DOCX")</f>
        <v>https://docs.wto.org/imrd/directdoc.asp?DDFDocuments/u/G/TBTN25/BDI538.DOCX</v>
      </c>
      <c r="R415" s="6" t="str">
        <f>HYPERLINK("https://docs.wto.org/imrd/directdoc.asp?DDFDocuments/v/G/TBTN25/BDI538.DOCX", "https://docs.wto.org/imrd/directdoc.asp?DDFDocuments/v/G/TBTN25/BDI538.DOCX")</f>
        <v>https://docs.wto.org/imrd/directdoc.asp?DDFDocuments/v/G/TBTN25/BDI538.DOCX</v>
      </c>
    </row>
    <row r="416" spans="1:18" ht="390" x14ac:dyDescent="0.25">
      <c r="A416" s="8" t="s">
        <v>959</v>
      </c>
      <c r="B416" s="6" t="s">
        <v>40</v>
      </c>
      <c r="C416" s="7">
        <v>45664</v>
      </c>
      <c r="D416" s="9" t="str">
        <f>HYPERLINK("https://eping.wto.org/en/Search?viewData= G/TBT/N/BDI/537, G/TBT/N/KEN/1728, G/TBT/N/RWA/1104, G/TBT/N/TZA/1240, G/TBT/N/UGA/2077"," G/TBT/N/BDI/537, G/TBT/N/KEN/1728, G/TBT/N/RWA/1104, G/TBT/N/TZA/1240, G/TBT/N/UGA/2077")</f>
        <v xml:space="preserve"> G/TBT/N/BDI/537, G/TBT/N/KEN/1728, G/TBT/N/RWA/1104, G/TBT/N/TZA/1240, G/TBT/N/UGA/2077</v>
      </c>
      <c r="E416" s="8" t="s">
        <v>990</v>
      </c>
      <c r="F416" s="8" t="s">
        <v>991</v>
      </c>
      <c r="H416" s="8" t="s">
        <v>24</v>
      </c>
      <c r="I416" s="8" t="s">
        <v>960</v>
      </c>
      <c r="J416" s="8" t="s">
        <v>602</v>
      </c>
      <c r="K416" s="8" t="s">
        <v>24</v>
      </c>
      <c r="L416" s="6"/>
      <c r="M416" s="7">
        <v>45724</v>
      </c>
      <c r="N416" s="6" t="s">
        <v>25</v>
      </c>
      <c r="O416" s="8" t="s">
        <v>992</v>
      </c>
      <c r="P416" s="6" t="str">
        <f>HYPERLINK("https://docs.wto.org/imrd/directdoc.asp?DDFDocuments/t/G/TBTN25/BDI537.DOCX", "https://docs.wto.org/imrd/directdoc.asp?DDFDocuments/t/G/TBTN25/BDI537.DOCX")</f>
        <v>https://docs.wto.org/imrd/directdoc.asp?DDFDocuments/t/G/TBTN25/BDI537.DOCX</v>
      </c>
      <c r="Q416" s="6" t="str">
        <f>HYPERLINK("https://docs.wto.org/imrd/directdoc.asp?DDFDocuments/u/G/TBTN25/BDI537.DOCX", "https://docs.wto.org/imrd/directdoc.asp?DDFDocuments/u/G/TBTN25/BDI537.DOCX")</f>
        <v>https://docs.wto.org/imrd/directdoc.asp?DDFDocuments/u/G/TBTN25/BDI537.DOCX</v>
      </c>
      <c r="R416" s="6" t="str">
        <f>HYPERLINK("https://docs.wto.org/imrd/directdoc.asp?DDFDocuments/v/G/TBTN25/BDI537.DOCX", "https://docs.wto.org/imrd/directdoc.asp?DDFDocuments/v/G/TBTN25/BDI537.DOCX")</f>
        <v>https://docs.wto.org/imrd/directdoc.asp?DDFDocuments/v/G/TBTN25/BDI537.DOCX</v>
      </c>
    </row>
    <row r="417" spans="1:18" ht="75" x14ac:dyDescent="0.25">
      <c r="A417" s="8" t="s">
        <v>995</v>
      </c>
      <c r="B417" s="6" t="s">
        <v>689</v>
      </c>
      <c r="C417" s="7">
        <v>45664</v>
      </c>
      <c r="D417" s="9" t="str">
        <f>HYPERLINK("https://eping.wto.org/en/Search?viewData= G/TBT/N/VNM/333"," G/TBT/N/VNM/333")</f>
        <v xml:space="preserve"> G/TBT/N/VNM/333</v>
      </c>
      <c r="E417" s="8" t="s">
        <v>993</v>
      </c>
      <c r="F417" s="8" t="s">
        <v>994</v>
      </c>
      <c r="H417" s="8" t="s">
        <v>24</v>
      </c>
      <c r="I417" s="8" t="s">
        <v>226</v>
      </c>
      <c r="J417" s="8" t="s">
        <v>88</v>
      </c>
      <c r="K417" s="8" t="s">
        <v>81</v>
      </c>
      <c r="L417" s="6"/>
      <c r="M417" s="7">
        <v>45724</v>
      </c>
      <c r="N417" s="6" t="s">
        <v>25</v>
      </c>
      <c r="O417" s="8" t="s">
        <v>996</v>
      </c>
      <c r="P417" s="6" t="str">
        <f>HYPERLINK("https://docs.wto.org/imrd/directdoc.asp?DDFDocuments/t/G/TBTN25/VNM333.DOCX", "https://docs.wto.org/imrd/directdoc.asp?DDFDocuments/t/G/TBTN25/VNM333.DOCX")</f>
        <v>https://docs.wto.org/imrd/directdoc.asp?DDFDocuments/t/G/TBTN25/VNM333.DOCX</v>
      </c>
      <c r="Q417" s="6" t="str">
        <f>HYPERLINK("https://docs.wto.org/imrd/directdoc.asp?DDFDocuments/u/G/TBTN25/VNM333.DOCX", "https://docs.wto.org/imrd/directdoc.asp?DDFDocuments/u/G/TBTN25/VNM333.DOCX")</f>
        <v>https://docs.wto.org/imrd/directdoc.asp?DDFDocuments/u/G/TBTN25/VNM333.DOCX</v>
      </c>
      <c r="R417" s="6" t="str">
        <f>HYPERLINK("https://docs.wto.org/imrd/directdoc.asp?DDFDocuments/v/G/TBTN25/VNM333.DOCX", "https://docs.wto.org/imrd/directdoc.asp?DDFDocuments/v/G/TBTN25/VNM333.DOCX")</f>
        <v>https://docs.wto.org/imrd/directdoc.asp?DDFDocuments/v/G/TBTN25/VNM333.DOCX</v>
      </c>
    </row>
    <row r="418" spans="1:18" ht="45" x14ac:dyDescent="0.25">
      <c r="A418" s="8" t="s">
        <v>599</v>
      </c>
      <c r="B418" s="6" t="s">
        <v>27</v>
      </c>
      <c r="C418" s="7">
        <v>45664</v>
      </c>
      <c r="D418" s="9" t="str">
        <f>HYPERLINK("https://eping.wto.org/en/Search?viewData= G/TBT/N/BDI/538, G/TBT/N/KEN/1729, G/TBT/N/RWA/1105, G/TBT/N/TZA/1241, G/TBT/N/UGA/2078"," G/TBT/N/BDI/538, G/TBT/N/KEN/1729, G/TBT/N/RWA/1105, G/TBT/N/TZA/1241, G/TBT/N/UGA/2078")</f>
        <v xml:space="preserve"> G/TBT/N/BDI/538, G/TBT/N/KEN/1729, G/TBT/N/RWA/1105, G/TBT/N/TZA/1241, G/TBT/N/UGA/2078</v>
      </c>
      <c r="E418" s="8" t="s">
        <v>987</v>
      </c>
      <c r="F418" s="8" t="s">
        <v>988</v>
      </c>
      <c r="H418" s="8" t="s">
        <v>24</v>
      </c>
      <c r="I418" s="8" t="s">
        <v>601</v>
      </c>
      <c r="J418" s="8" t="s">
        <v>602</v>
      </c>
      <c r="K418" s="8" t="s">
        <v>81</v>
      </c>
      <c r="L418" s="6"/>
      <c r="M418" s="7">
        <v>45724</v>
      </c>
      <c r="N418" s="6" t="s">
        <v>25</v>
      </c>
      <c r="O418" s="8" t="s">
        <v>989</v>
      </c>
      <c r="P418" s="6" t="str">
        <f>HYPERLINK("https://docs.wto.org/imrd/directdoc.asp?DDFDocuments/t/G/TBTN25/BDI538.DOCX", "https://docs.wto.org/imrd/directdoc.asp?DDFDocuments/t/G/TBTN25/BDI538.DOCX")</f>
        <v>https://docs.wto.org/imrd/directdoc.asp?DDFDocuments/t/G/TBTN25/BDI538.DOCX</v>
      </c>
      <c r="Q418" s="6" t="str">
        <f>HYPERLINK("https://docs.wto.org/imrd/directdoc.asp?DDFDocuments/u/G/TBTN25/BDI538.DOCX", "https://docs.wto.org/imrd/directdoc.asp?DDFDocuments/u/G/TBTN25/BDI538.DOCX")</f>
        <v>https://docs.wto.org/imrd/directdoc.asp?DDFDocuments/u/G/TBTN25/BDI538.DOCX</v>
      </c>
      <c r="R418" s="6" t="str">
        <f>HYPERLINK("https://docs.wto.org/imrd/directdoc.asp?DDFDocuments/v/G/TBTN25/BDI538.DOCX", "https://docs.wto.org/imrd/directdoc.asp?DDFDocuments/v/G/TBTN25/BDI538.DOCX")</f>
        <v>https://docs.wto.org/imrd/directdoc.asp?DDFDocuments/v/G/TBTN25/BDI538.DOCX</v>
      </c>
    </row>
    <row r="419" spans="1:18" ht="75" x14ac:dyDescent="0.25">
      <c r="A419" s="8" t="s">
        <v>973</v>
      </c>
      <c r="B419" s="6" t="s">
        <v>17</v>
      </c>
      <c r="C419" s="7">
        <v>45664</v>
      </c>
      <c r="D419" s="9" t="str">
        <f>HYPERLINK("https://eping.wto.org/en/Search?viewData= G/TBT/N/BDI/539, G/TBT/N/KEN/1731, G/TBT/N/RWA/1106, G/TBT/N/TZA/1242, G/TBT/N/UGA/2079"," G/TBT/N/BDI/539, G/TBT/N/KEN/1731, G/TBT/N/RWA/1106, G/TBT/N/TZA/1242, G/TBT/N/UGA/2079")</f>
        <v xml:space="preserve"> G/TBT/N/BDI/539, G/TBT/N/KEN/1731, G/TBT/N/RWA/1106, G/TBT/N/TZA/1242, G/TBT/N/UGA/2079</v>
      </c>
      <c r="E419" s="8" t="s">
        <v>971</v>
      </c>
      <c r="F419" s="8" t="s">
        <v>972</v>
      </c>
      <c r="H419" s="8" t="s">
        <v>24</v>
      </c>
      <c r="I419" s="8" t="s">
        <v>144</v>
      </c>
      <c r="J419" s="8" t="s">
        <v>602</v>
      </c>
      <c r="K419" s="8" t="s">
        <v>81</v>
      </c>
      <c r="L419" s="6"/>
      <c r="M419" s="7">
        <v>45724</v>
      </c>
      <c r="N419" s="6" t="s">
        <v>25</v>
      </c>
      <c r="O419" s="8" t="s">
        <v>974</v>
      </c>
      <c r="P419" s="6" t="str">
        <f>HYPERLINK("https://docs.wto.org/imrd/directdoc.asp?DDFDocuments/t/G/TBTN25/BDI539.DOCX", "https://docs.wto.org/imrd/directdoc.asp?DDFDocuments/t/G/TBTN25/BDI539.DOCX")</f>
        <v>https://docs.wto.org/imrd/directdoc.asp?DDFDocuments/t/G/TBTN25/BDI539.DOCX</v>
      </c>
      <c r="Q419" s="6" t="str">
        <f>HYPERLINK("https://docs.wto.org/imrd/directdoc.asp?DDFDocuments/u/G/TBTN25/BDI539.DOCX", "https://docs.wto.org/imrd/directdoc.asp?DDFDocuments/u/G/TBTN25/BDI539.DOCX")</f>
        <v>https://docs.wto.org/imrd/directdoc.asp?DDFDocuments/u/G/TBTN25/BDI539.DOCX</v>
      </c>
      <c r="R419" s="6" t="str">
        <f>HYPERLINK("https://docs.wto.org/imrd/directdoc.asp?DDFDocuments/v/G/TBTN25/BDI539.DOCX", "https://docs.wto.org/imrd/directdoc.asp?DDFDocuments/v/G/TBTN25/BDI539.DOCX")</f>
        <v>https://docs.wto.org/imrd/directdoc.asp?DDFDocuments/v/G/TBTN25/BDI539.DOCX</v>
      </c>
    </row>
    <row r="420" spans="1:18" ht="105" x14ac:dyDescent="0.25">
      <c r="A420" s="8" t="s">
        <v>999</v>
      </c>
      <c r="B420" s="6" t="s">
        <v>56</v>
      </c>
      <c r="C420" s="7">
        <v>45664</v>
      </c>
      <c r="D420" s="9" t="str">
        <f>HYPERLINK("https://eping.wto.org/en/Search?viewData= G/TBT/N/CAN/734"," G/TBT/N/CAN/734")</f>
        <v xml:space="preserve"> G/TBT/N/CAN/734</v>
      </c>
      <c r="E420" s="8" t="s">
        <v>997</v>
      </c>
      <c r="F420" s="8" t="s">
        <v>998</v>
      </c>
      <c r="H420" s="8" t="s">
        <v>1000</v>
      </c>
      <c r="I420" s="8" t="s">
        <v>809</v>
      </c>
      <c r="J420" s="8" t="s">
        <v>60</v>
      </c>
      <c r="K420" s="8" t="s">
        <v>68</v>
      </c>
      <c r="L420" s="6"/>
      <c r="M420" s="7">
        <v>45707</v>
      </c>
      <c r="N420" s="6" t="s">
        <v>25</v>
      </c>
      <c r="O420" s="6"/>
      <c r="P420" s="6" t="str">
        <f>HYPERLINK("https://docs.wto.org/imrd/directdoc.asp?DDFDocuments/t/G/TBTN25/CAN734.DOCX", "https://docs.wto.org/imrd/directdoc.asp?DDFDocuments/t/G/TBTN25/CAN734.DOCX")</f>
        <v>https://docs.wto.org/imrd/directdoc.asp?DDFDocuments/t/G/TBTN25/CAN734.DOCX</v>
      </c>
      <c r="Q420" s="6" t="str">
        <f>HYPERLINK("https://docs.wto.org/imrd/directdoc.asp?DDFDocuments/u/G/TBTN25/CAN734.DOCX", "https://docs.wto.org/imrd/directdoc.asp?DDFDocuments/u/G/TBTN25/CAN734.DOCX")</f>
        <v>https://docs.wto.org/imrd/directdoc.asp?DDFDocuments/u/G/TBTN25/CAN734.DOCX</v>
      </c>
      <c r="R420" s="6" t="str">
        <f>HYPERLINK("https://docs.wto.org/imrd/directdoc.asp?DDFDocuments/v/G/TBTN25/CAN734.DOCX", "https://docs.wto.org/imrd/directdoc.asp?DDFDocuments/v/G/TBTN25/CAN734.DOCX")</f>
        <v>https://docs.wto.org/imrd/directdoc.asp?DDFDocuments/v/G/TBTN25/CAN734.DOCX</v>
      </c>
    </row>
    <row r="421" spans="1:18" ht="409.5" x14ac:dyDescent="0.25">
      <c r="A421" s="8" t="s">
        <v>959</v>
      </c>
      <c r="B421" s="6" t="s">
        <v>46</v>
      </c>
      <c r="C421" s="7">
        <v>45664</v>
      </c>
      <c r="D421" s="9" t="str">
        <f>HYPERLINK("https://eping.wto.org/en/Search?viewData= G/TBT/N/BDI/535, G/TBT/N/KEN/1726, G/TBT/N/RWA/1102, G/TBT/N/TZA/1238, G/TBT/N/UGA/2075"," G/TBT/N/BDI/535, G/TBT/N/KEN/1726, G/TBT/N/RWA/1102, G/TBT/N/TZA/1238, G/TBT/N/UGA/2075")</f>
        <v xml:space="preserve"> G/TBT/N/BDI/535, G/TBT/N/KEN/1726, G/TBT/N/RWA/1102, G/TBT/N/TZA/1238, G/TBT/N/UGA/2075</v>
      </c>
      <c r="E421" s="8" t="s">
        <v>957</v>
      </c>
      <c r="F421" s="8" t="s">
        <v>958</v>
      </c>
      <c r="H421" s="8" t="s">
        <v>24</v>
      </c>
      <c r="I421" s="8" t="s">
        <v>960</v>
      </c>
      <c r="J421" s="8" t="s">
        <v>602</v>
      </c>
      <c r="K421" s="8" t="s">
        <v>24</v>
      </c>
      <c r="L421" s="6"/>
      <c r="M421" s="7">
        <v>45724</v>
      </c>
      <c r="N421" s="6" t="s">
        <v>25</v>
      </c>
      <c r="O421" s="8" t="s">
        <v>961</v>
      </c>
      <c r="P421" s="6" t="str">
        <f>HYPERLINK("https://docs.wto.org/imrd/directdoc.asp?DDFDocuments/t/G/TBTN25/BDI535.DOCX", "https://docs.wto.org/imrd/directdoc.asp?DDFDocuments/t/G/TBTN25/BDI535.DOCX")</f>
        <v>https://docs.wto.org/imrd/directdoc.asp?DDFDocuments/t/G/TBTN25/BDI535.DOCX</v>
      </c>
      <c r="Q421" s="6" t="str">
        <f>HYPERLINK("https://docs.wto.org/imrd/directdoc.asp?DDFDocuments/u/G/TBTN25/BDI535.DOCX", "https://docs.wto.org/imrd/directdoc.asp?DDFDocuments/u/G/TBTN25/BDI535.DOCX")</f>
        <v>https://docs.wto.org/imrd/directdoc.asp?DDFDocuments/u/G/TBTN25/BDI535.DOCX</v>
      </c>
      <c r="R421" s="6" t="str">
        <f>HYPERLINK("https://docs.wto.org/imrd/directdoc.asp?DDFDocuments/v/G/TBTN25/BDI535.DOCX", "https://docs.wto.org/imrd/directdoc.asp?DDFDocuments/v/G/TBTN25/BDI535.DOCX")</f>
        <v>https://docs.wto.org/imrd/directdoc.asp?DDFDocuments/v/G/TBTN25/BDI535.DOCX</v>
      </c>
    </row>
    <row r="422" spans="1:18" ht="390" x14ac:dyDescent="0.25">
      <c r="A422" s="8" t="s">
        <v>959</v>
      </c>
      <c r="B422" s="6" t="s">
        <v>27</v>
      </c>
      <c r="C422" s="7">
        <v>45664</v>
      </c>
      <c r="D422" s="9" t="str">
        <f>HYPERLINK("https://eping.wto.org/en/Search?viewData= G/TBT/N/BDI/537, G/TBT/N/KEN/1728, G/TBT/N/RWA/1104, G/TBT/N/TZA/1240, G/TBT/N/UGA/2077"," G/TBT/N/BDI/537, G/TBT/N/KEN/1728, G/TBT/N/RWA/1104, G/TBT/N/TZA/1240, G/TBT/N/UGA/2077")</f>
        <v xml:space="preserve"> G/TBT/N/BDI/537, G/TBT/N/KEN/1728, G/TBT/N/RWA/1104, G/TBT/N/TZA/1240, G/TBT/N/UGA/2077</v>
      </c>
      <c r="E422" s="8" t="s">
        <v>990</v>
      </c>
      <c r="F422" s="8" t="s">
        <v>991</v>
      </c>
      <c r="H422" s="8" t="s">
        <v>24</v>
      </c>
      <c r="I422" s="8" t="s">
        <v>960</v>
      </c>
      <c r="J422" s="8" t="s">
        <v>602</v>
      </c>
      <c r="K422" s="8" t="s">
        <v>24</v>
      </c>
      <c r="L422" s="6"/>
      <c r="M422" s="7">
        <v>45724</v>
      </c>
      <c r="N422" s="6" t="s">
        <v>25</v>
      </c>
      <c r="O422" s="8" t="s">
        <v>992</v>
      </c>
      <c r="P422" s="6" t="str">
        <f>HYPERLINK("https://docs.wto.org/imrd/directdoc.asp?DDFDocuments/t/G/TBTN25/BDI537.DOCX", "https://docs.wto.org/imrd/directdoc.asp?DDFDocuments/t/G/TBTN25/BDI537.DOCX")</f>
        <v>https://docs.wto.org/imrd/directdoc.asp?DDFDocuments/t/G/TBTN25/BDI537.DOCX</v>
      </c>
      <c r="Q422" s="6" t="str">
        <f>HYPERLINK("https://docs.wto.org/imrd/directdoc.asp?DDFDocuments/u/G/TBTN25/BDI537.DOCX", "https://docs.wto.org/imrd/directdoc.asp?DDFDocuments/u/G/TBTN25/BDI537.DOCX")</f>
        <v>https://docs.wto.org/imrd/directdoc.asp?DDFDocuments/u/G/TBTN25/BDI537.DOCX</v>
      </c>
      <c r="R422" s="6" t="str">
        <f>HYPERLINK("https://docs.wto.org/imrd/directdoc.asp?DDFDocuments/v/G/TBTN25/BDI537.DOCX", "https://docs.wto.org/imrd/directdoc.asp?DDFDocuments/v/G/TBTN25/BDI537.DOCX")</f>
        <v>https://docs.wto.org/imrd/directdoc.asp?DDFDocuments/v/G/TBTN25/BDI537.DOCX</v>
      </c>
    </row>
    <row r="423" spans="1:18" ht="75" x14ac:dyDescent="0.25">
      <c r="A423" s="8" t="s">
        <v>1004</v>
      </c>
      <c r="B423" s="6" t="s">
        <v>1001</v>
      </c>
      <c r="C423" s="7">
        <v>45664</v>
      </c>
      <c r="D423" s="9" t="str">
        <f>HYPERLINK("https://eping.wto.org/en/Search?viewData= G/TBT/N/ARM/106"," G/TBT/N/ARM/106")</f>
        <v xml:space="preserve"> G/TBT/N/ARM/106</v>
      </c>
      <c r="E423" s="8" t="s">
        <v>1002</v>
      </c>
      <c r="F423" s="8" t="s">
        <v>1003</v>
      </c>
      <c r="H423" s="8" t="s">
        <v>1005</v>
      </c>
      <c r="I423" s="8" t="s">
        <v>693</v>
      </c>
      <c r="J423" s="8" t="s">
        <v>521</v>
      </c>
      <c r="K423" s="8" t="s">
        <v>24</v>
      </c>
      <c r="L423" s="6"/>
      <c r="M423" s="7">
        <v>45672</v>
      </c>
      <c r="N423" s="6" t="s">
        <v>25</v>
      </c>
      <c r="O423" s="6"/>
      <c r="P423" s="6" t="str">
        <f>HYPERLINK("https://docs.wto.org/imrd/directdoc.asp?DDFDocuments/t/G/TBTN25/ARM106.DOCX", "https://docs.wto.org/imrd/directdoc.asp?DDFDocuments/t/G/TBTN25/ARM106.DOCX")</f>
        <v>https://docs.wto.org/imrd/directdoc.asp?DDFDocuments/t/G/TBTN25/ARM106.DOCX</v>
      </c>
      <c r="Q423" s="6" t="str">
        <f>HYPERLINK("https://docs.wto.org/imrd/directdoc.asp?DDFDocuments/u/G/TBTN25/ARM106.DOCX", "https://docs.wto.org/imrd/directdoc.asp?DDFDocuments/u/G/TBTN25/ARM106.DOCX")</f>
        <v>https://docs.wto.org/imrd/directdoc.asp?DDFDocuments/u/G/TBTN25/ARM106.DOCX</v>
      </c>
      <c r="R423" s="6" t="str">
        <f>HYPERLINK("https://docs.wto.org/imrd/directdoc.asp?DDFDocuments/v/G/TBTN25/ARM106.DOCX", "https://docs.wto.org/imrd/directdoc.asp?DDFDocuments/v/G/TBTN25/ARM106.DOCX")</f>
        <v>https://docs.wto.org/imrd/directdoc.asp?DDFDocuments/v/G/TBTN25/ARM106.DOCX</v>
      </c>
    </row>
    <row r="424" spans="1:18" ht="409.5" x14ac:dyDescent="0.25">
      <c r="A424" s="8" t="s">
        <v>959</v>
      </c>
      <c r="B424" s="6" t="s">
        <v>45</v>
      </c>
      <c r="C424" s="7">
        <v>45664</v>
      </c>
      <c r="D424" s="9" t="str">
        <f>HYPERLINK("https://eping.wto.org/en/Search?viewData= G/TBT/N/BDI/536, G/TBT/N/KEN/1727, G/TBT/N/RWA/1103, G/TBT/N/TZA/1239, G/TBT/N/UGA/2076"," G/TBT/N/BDI/536, G/TBT/N/KEN/1727, G/TBT/N/RWA/1103, G/TBT/N/TZA/1239, G/TBT/N/UGA/2076")</f>
        <v xml:space="preserve"> G/TBT/N/BDI/536, G/TBT/N/KEN/1727, G/TBT/N/RWA/1103, G/TBT/N/TZA/1239, G/TBT/N/UGA/2076</v>
      </c>
      <c r="E424" s="8" t="s">
        <v>1006</v>
      </c>
      <c r="F424" s="8" t="s">
        <v>1007</v>
      </c>
      <c r="H424" s="8" t="s">
        <v>24</v>
      </c>
      <c r="I424" s="8" t="s">
        <v>960</v>
      </c>
      <c r="J424" s="8" t="s">
        <v>602</v>
      </c>
      <c r="K424" s="8" t="s">
        <v>24</v>
      </c>
      <c r="L424" s="6"/>
      <c r="M424" s="7">
        <v>45724</v>
      </c>
      <c r="N424" s="6" t="s">
        <v>25</v>
      </c>
      <c r="O424" s="8" t="s">
        <v>1008</v>
      </c>
      <c r="P424" s="6" t="str">
        <f>HYPERLINK("https://docs.wto.org/imrd/directdoc.asp?DDFDocuments/t/G/TBTN25/BDI536.DOCX", "https://docs.wto.org/imrd/directdoc.asp?DDFDocuments/t/G/TBTN25/BDI536.DOCX")</f>
        <v>https://docs.wto.org/imrd/directdoc.asp?DDFDocuments/t/G/TBTN25/BDI536.DOCX</v>
      </c>
      <c r="Q424" s="6" t="str">
        <f>HYPERLINK("https://docs.wto.org/imrd/directdoc.asp?DDFDocuments/u/G/TBTN25/BDI536.DOCX", "https://docs.wto.org/imrd/directdoc.asp?DDFDocuments/u/G/TBTN25/BDI536.DOCX")</f>
        <v>https://docs.wto.org/imrd/directdoc.asp?DDFDocuments/u/G/TBTN25/BDI536.DOCX</v>
      </c>
      <c r="R424" s="6" t="str">
        <f>HYPERLINK("https://docs.wto.org/imrd/directdoc.asp?DDFDocuments/v/G/TBTN25/BDI536.DOCX", "https://docs.wto.org/imrd/directdoc.asp?DDFDocuments/v/G/TBTN25/BDI536.DOCX")</f>
        <v>https://docs.wto.org/imrd/directdoc.asp?DDFDocuments/v/G/TBTN25/BDI536.DOCX</v>
      </c>
    </row>
    <row r="425" spans="1:18" ht="75" x14ac:dyDescent="0.25">
      <c r="A425" s="8" t="s">
        <v>973</v>
      </c>
      <c r="B425" s="6" t="s">
        <v>45</v>
      </c>
      <c r="C425" s="7">
        <v>45664</v>
      </c>
      <c r="D425" s="9" t="str">
        <f>HYPERLINK("https://eping.wto.org/en/Search?viewData= G/TBT/N/BDI/539, G/TBT/N/KEN/1731, G/TBT/N/RWA/1106, G/TBT/N/TZA/1242, G/TBT/N/UGA/2079"," G/TBT/N/BDI/539, G/TBT/N/KEN/1731, G/TBT/N/RWA/1106, G/TBT/N/TZA/1242, G/TBT/N/UGA/2079")</f>
        <v xml:space="preserve"> G/TBT/N/BDI/539, G/TBT/N/KEN/1731, G/TBT/N/RWA/1106, G/TBT/N/TZA/1242, G/TBT/N/UGA/2079</v>
      </c>
      <c r="E425" s="8" t="s">
        <v>971</v>
      </c>
      <c r="F425" s="8" t="s">
        <v>972</v>
      </c>
      <c r="H425" s="8" t="s">
        <v>24</v>
      </c>
      <c r="I425" s="8" t="s">
        <v>144</v>
      </c>
      <c r="J425" s="8" t="s">
        <v>602</v>
      </c>
      <c r="K425" s="8" t="s">
        <v>81</v>
      </c>
      <c r="L425" s="6"/>
      <c r="M425" s="7">
        <v>45724</v>
      </c>
      <c r="N425" s="6" t="s">
        <v>25</v>
      </c>
      <c r="O425" s="8" t="s">
        <v>974</v>
      </c>
      <c r="P425" s="6" t="str">
        <f>HYPERLINK("https://docs.wto.org/imrd/directdoc.asp?DDFDocuments/t/G/TBTN25/BDI539.DOCX", "https://docs.wto.org/imrd/directdoc.asp?DDFDocuments/t/G/TBTN25/BDI539.DOCX")</f>
        <v>https://docs.wto.org/imrd/directdoc.asp?DDFDocuments/t/G/TBTN25/BDI539.DOCX</v>
      </c>
      <c r="Q425" s="6" t="str">
        <f>HYPERLINK("https://docs.wto.org/imrd/directdoc.asp?DDFDocuments/u/G/TBTN25/BDI539.DOCX", "https://docs.wto.org/imrd/directdoc.asp?DDFDocuments/u/G/TBTN25/BDI539.DOCX")</f>
        <v>https://docs.wto.org/imrd/directdoc.asp?DDFDocuments/u/G/TBTN25/BDI539.DOCX</v>
      </c>
      <c r="R425" s="6" t="str">
        <f>HYPERLINK("https://docs.wto.org/imrd/directdoc.asp?DDFDocuments/v/G/TBTN25/BDI539.DOCX", "https://docs.wto.org/imrd/directdoc.asp?DDFDocuments/v/G/TBTN25/BDI539.DOCX")</f>
        <v>https://docs.wto.org/imrd/directdoc.asp?DDFDocuments/v/G/TBTN25/BDI539.DOCX</v>
      </c>
    </row>
    <row r="426" spans="1:18" ht="409.5" x14ac:dyDescent="0.25">
      <c r="A426" s="8" t="s">
        <v>959</v>
      </c>
      <c r="B426" s="6" t="s">
        <v>40</v>
      </c>
      <c r="C426" s="7">
        <v>45664</v>
      </c>
      <c r="D426" s="9" t="str">
        <f>HYPERLINK("https://eping.wto.org/en/Search?viewData= G/TBT/N/BDI/535, G/TBT/N/KEN/1726, G/TBT/N/RWA/1102, G/TBT/N/TZA/1238, G/TBT/N/UGA/2075"," G/TBT/N/BDI/535, G/TBT/N/KEN/1726, G/TBT/N/RWA/1102, G/TBT/N/TZA/1238, G/TBT/N/UGA/2075")</f>
        <v xml:space="preserve"> G/TBT/N/BDI/535, G/TBT/N/KEN/1726, G/TBT/N/RWA/1102, G/TBT/N/TZA/1238, G/TBT/N/UGA/2075</v>
      </c>
      <c r="E426" s="8" t="s">
        <v>957</v>
      </c>
      <c r="F426" s="8" t="s">
        <v>958</v>
      </c>
      <c r="H426" s="8" t="s">
        <v>24</v>
      </c>
      <c r="I426" s="8" t="s">
        <v>960</v>
      </c>
      <c r="J426" s="8" t="s">
        <v>602</v>
      </c>
      <c r="K426" s="8" t="s">
        <v>24</v>
      </c>
      <c r="L426" s="6"/>
      <c r="M426" s="7">
        <v>45724</v>
      </c>
      <c r="N426" s="6" t="s">
        <v>25</v>
      </c>
      <c r="O426" s="8" t="s">
        <v>961</v>
      </c>
      <c r="P426" s="6" t="str">
        <f>HYPERLINK("https://docs.wto.org/imrd/directdoc.asp?DDFDocuments/t/G/TBTN25/BDI535.DOCX", "https://docs.wto.org/imrd/directdoc.asp?DDFDocuments/t/G/TBTN25/BDI535.DOCX")</f>
        <v>https://docs.wto.org/imrd/directdoc.asp?DDFDocuments/t/G/TBTN25/BDI535.DOCX</v>
      </c>
      <c r="Q426" s="6" t="str">
        <f>HYPERLINK("https://docs.wto.org/imrd/directdoc.asp?DDFDocuments/u/G/TBTN25/BDI535.DOCX", "https://docs.wto.org/imrd/directdoc.asp?DDFDocuments/u/G/TBTN25/BDI535.DOCX")</f>
        <v>https://docs.wto.org/imrd/directdoc.asp?DDFDocuments/u/G/TBTN25/BDI535.DOCX</v>
      </c>
      <c r="R426" s="6" t="str">
        <f>HYPERLINK("https://docs.wto.org/imrd/directdoc.asp?DDFDocuments/v/G/TBTN25/BDI535.DOCX", "https://docs.wto.org/imrd/directdoc.asp?DDFDocuments/v/G/TBTN25/BDI535.DOCX")</f>
        <v>https://docs.wto.org/imrd/directdoc.asp?DDFDocuments/v/G/TBTN25/BDI535.DOCX</v>
      </c>
    </row>
    <row r="427" spans="1:18" ht="45" x14ac:dyDescent="0.25">
      <c r="A427" s="8" t="s">
        <v>1011</v>
      </c>
      <c r="B427" s="6" t="s">
        <v>1001</v>
      </c>
      <c r="C427" s="7">
        <v>45664</v>
      </c>
      <c r="D427" s="9" t="str">
        <f>HYPERLINK("https://eping.wto.org/en/Search?viewData= G/TBT/N/ARM/105"," G/TBT/N/ARM/105")</f>
        <v xml:space="preserve"> G/TBT/N/ARM/105</v>
      </c>
      <c r="E427" s="8" t="s">
        <v>1009</v>
      </c>
      <c r="F427" s="8" t="s">
        <v>1010</v>
      </c>
      <c r="H427" s="8" t="s">
        <v>24</v>
      </c>
      <c r="I427" s="8" t="s">
        <v>1012</v>
      </c>
      <c r="J427" s="8" t="s">
        <v>88</v>
      </c>
      <c r="K427" s="8" t="s">
        <v>24</v>
      </c>
      <c r="L427" s="6"/>
      <c r="M427" s="7">
        <v>45672</v>
      </c>
      <c r="N427" s="6" t="s">
        <v>25</v>
      </c>
      <c r="O427" s="6"/>
      <c r="P427" s="6" t="str">
        <f>HYPERLINK("https://docs.wto.org/imrd/directdoc.asp?DDFDocuments/t/G/TBTN25/ARM105.DOCX", "https://docs.wto.org/imrd/directdoc.asp?DDFDocuments/t/G/TBTN25/ARM105.DOCX")</f>
        <v>https://docs.wto.org/imrd/directdoc.asp?DDFDocuments/t/G/TBTN25/ARM105.DOCX</v>
      </c>
      <c r="Q427" s="6" t="str">
        <f>HYPERLINK("https://docs.wto.org/imrd/directdoc.asp?DDFDocuments/u/G/TBTN25/ARM105.DOCX", "https://docs.wto.org/imrd/directdoc.asp?DDFDocuments/u/G/TBTN25/ARM105.DOCX")</f>
        <v>https://docs.wto.org/imrd/directdoc.asp?DDFDocuments/u/G/TBTN25/ARM105.DOCX</v>
      </c>
      <c r="R427" s="6" t="str">
        <f>HYPERLINK("https://docs.wto.org/imrd/directdoc.asp?DDFDocuments/v/G/TBTN25/ARM105.DOCX", "https://docs.wto.org/imrd/directdoc.asp?DDFDocuments/v/G/TBTN25/ARM105.DOCX")</f>
        <v>https://docs.wto.org/imrd/directdoc.asp?DDFDocuments/v/G/TBTN25/ARM105.DOCX</v>
      </c>
    </row>
    <row r="428" spans="1:18" ht="409.5" x14ac:dyDescent="0.25">
      <c r="A428" s="8" t="s">
        <v>959</v>
      </c>
      <c r="B428" s="6" t="s">
        <v>17</v>
      </c>
      <c r="C428" s="7">
        <v>45664</v>
      </c>
      <c r="D428" s="9" t="str">
        <f>HYPERLINK("https://eping.wto.org/en/Search?viewData= G/TBT/N/BDI/534, G/TBT/N/KEN/1725, G/TBT/N/RWA/1101, G/TBT/N/TZA/1237, G/TBT/N/UGA/2074"," G/TBT/N/BDI/534, G/TBT/N/KEN/1725, G/TBT/N/RWA/1101, G/TBT/N/TZA/1237, G/TBT/N/UGA/2074")</f>
        <v xml:space="preserve"> G/TBT/N/BDI/534, G/TBT/N/KEN/1725, G/TBT/N/RWA/1101, G/TBT/N/TZA/1237, G/TBT/N/UGA/2074</v>
      </c>
      <c r="E428" s="8" t="s">
        <v>968</v>
      </c>
      <c r="F428" s="8" t="s">
        <v>969</v>
      </c>
      <c r="H428" s="8" t="s">
        <v>24</v>
      </c>
      <c r="I428" s="8" t="s">
        <v>960</v>
      </c>
      <c r="J428" s="8" t="s">
        <v>602</v>
      </c>
      <c r="K428" s="8" t="s">
        <v>24</v>
      </c>
      <c r="L428" s="6"/>
      <c r="M428" s="7">
        <v>45724</v>
      </c>
      <c r="N428" s="6" t="s">
        <v>25</v>
      </c>
      <c r="O428" s="8" t="s">
        <v>970</v>
      </c>
      <c r="P428" s="6" t="str">
        <f>HYPERLINK("https://docs.wto.org/imrd/directdoc.asp?DDFDocuments/t/G/TBTN25/BDI534.DOCX", "https://docs.wto.org/imrd/directdoc.asp?DDFDocuments/t/G/TBTN25/BDI534.DOCX")</f>
        <v>https://docs.wto.org/imrd/directdoc.asp?DDFDocuments/t/G/TBTN25/BDI534.DOCX</v>
      </c>
      <c r="Q428" s="6"/>
      <c r="R428" s="6"/>
    </row>
    <row r="429" spans="1:18" ht="409.5" x14ac:dyDescent="0.25">
      <c r="A429" s="8" t="s">
        <v>959</v>
      </c>
      <c r="B429" s="6" t="s">
        <v>17</v>
      </c>
      <c r="C429" s="7">
        <v>45664</v>
      </c>
      <c r="D429" s="9" t="str">
        <f>HYPERLINK("https://eping.wto.org/en/Search?viewData= G/TBT/N/BDI/536, G/TBT/N/KEN/1727, G/TBT/N/RWA/1103, G/TBT/N/TZA/1239, G/TBT/N/UGA/2076"," G/TBT/N/BDI/536, G/TBT/N/KEN/1727, G/TBT/N/RWA/1103, G/TBT/N/TZA/1239, G/TBT/N/UGA/2076")</f>
        <v xml:space="preserve"> G/TBT/N/BDI/536, G/TBT/N/KEN/1727, G/TBT/N/RWA/1103, G/TBT/N/TZA/1239, G/TBT/N/UGA/2076</v>
      </c>
      <c r="E429" s="8" t="s">
        <v>1006</v>
      </c>
      <c r="F429" s="8" t="s">
        <v>1007</v>
      </c>
      <c r="H429" s="8" t="s">
        <v>24</v>
      </c>
      <c r="I429" s="8" t="s">
        <v>960</v>
      </c>
      <c r="J429" s="8" t="s">
        <v>602</v>
      </c>
      <c r="K429" s="8" t="s">
        <v>24</v>
      </c>
      <c r="L429" s="6"/>
      <c r="M429" s="7">
        <v>45724</v>
      </c>
      <c r="N429" s="6" t="s">
        <v>25</v>
      </c>
      <c r="O429" s="8" t="s">
        <v>1008</v>
      </c>
      <c r="P429" s="6" t="str">
        <f>HYPERLINK("https://docs.wto.org/imrd/directdoc.asp?DDFDocuments/t/G/TBTN25/BDI536.DOCX", "https://docs.wto.org/imrd/directdoc.asp?DDFDocuments/t/G/TBTN25/BDI536.DOCX")</f>
        <v>https://docs.wto.org/imrd/directdoc.asp?DDFDocuments/t/G/TBTN25/BDI536.DOCX</v>
      </c>
      <c r="Q429" s="6" t="str">
        <f>HYPERLINK("https://docs.wto.org/imrd/directdoc.asp?DDFDocuments/u/G/TBTN25/BDI536.DOCX", "https://docs.wto.org/imrd/directdoc.asp?DDFDocuments/u/G/TBTN25/BDI536.DOCX")</f>
        <v>https://docs.wto.org/imrd/directdoc.asp?DDFDocuments/u/G/TBTN25/BDI536.DOCX</v>
      </c>
      <c r="R429" s="6" t="str">
        <f>HYPERLINK("https://docs.wto.org/imrd/directdoc.asp?DDFDocuments/v/G/TBTN25/BDI536.DOCX", "https://docs.wto.org/imrd/directdoc.asp?DDFDocuments/v/G/TBTN25/BDI536.DOCX")</f>
        <v>https://docs.wto.org/imrd/directdoc.asp?DDFDocuments/v/G/TBTN25/BDI536.DOCX</v>
      </c>
    </row>
    <row r="430" spans="1:18" ht="45" x14ac:dyDescent="0.25">
      <c r="A430" s="8" t="s">
        <v>599</v>
      </c>
      <c r="B430" s="6" t="s">
        <v>40</v>
      </c>
      <c r="C430" s="7">
        <v>45664</v>
      </c>
      <c r="D430" s="9" t="str">
        <f>HYPERLINK("https://eping.wto.org/en/Search?viewData= G/TBT/N/BDI/538, G/TBT/N/KEN/1729, G/TBT/N/RWA/1105, G/TBT/N/TZA/1241, G/TBT/N/UGA/2078"," G/TBT/N/BDI/538, G/TBT/N/KEN/1729, G/TBT/N/RWA/1105, G/TBT/N/TZA/1241, G/TBT/N/UGA/2078")</f>
        <v xml:space="preserve"> G/TBT/N/BDI/538, G/TBT/N/KEN/1729, G/TBT/N/RWA/1105, G/TBT/N/TZA/1241, G/TBT/N/UGA/2078</v>
      </c>
      <c r="E430" s="8" t="s">
        <v>987</v>
      </c>
      <c r="F430" s="8" t="s">
        <v>988</v>
      </c>
      <c r="H430" s="8" t="s">
        <v>24</v>
      </c>
      <c r="I430" s="8" t="s">
        <v>601</v>
      </c>
      <c r="J430" s="8" t="s">
        <v>602</v>
      </c>
      <c r="K430" s="8" t="s">
        <v>81</v>
      </c>
      <c r="L430" s="6"/>
      <c r="M430" s="7">
        <v>45724</v>
      </c>
      <c r="N430" s="6" t="s">
        <v>25</v>
      </c>
      <c r="O430" s="8" t="s">
        <v>989</v>
      </c>
      <c r="P430" s="6" t="str">
        <f>HYPERLINK("https://docs.wto.org/imrd/directdoc.asp?DDFDocuments/t/G/TBTN25/BDI538.DOCX", "https://docs.wto.org/imrd/directdoc.asp?DDFDocuments/t/G/TBTN25/BDI538.DOCX")</f>
        <v>https://docs.wto.org/imrd/directdoc.asp?DDFDocuments/t/G/TBTN25/BDI538.DOCX</v>
      </c>
      <c r="Q430" s="6" t="str">
        <f>HYPERLINK("https://docs.wto.org/imrd/directdoc.asp?DDFDocuments/u/G/TBTN25/BDI538.DOCX", "https://docs.wto.org/imrd/directdoc.asp?DDFDocuments/u/G/TBTN25/BDI538.DOCX")</f>
        <v>https://docs.wto.org/imrd/directdoc.asp?DDFDocuments/u/G/TBTN25/BDI538.DOCX</v>
      </c>
      <c r="R430" s="6" t="str">
        <f>HYPERLINK("https://docs.wto.org/imrd/directdoc.asp?DDFDocuments/v/G/TBTN25/BDI538.DOCX", "https://docs.wto.org/imrd/directdoc.asp?DDFDocuments/v/G/TBTN25/BDI538.DOCX")</f>
        <v>https://docs.wto.org/imrd/directdoc.asp?DDFDocuments/v/G/TBTN25/BDI538.DOCX</v>
      </c>
    </row>
    <row r="431" spans="1:18" ht="75" x14ac:dyDescent="0.25">
      <c r="A431" s="8" t="s">
        <v>973</v>
      </c>
      <c r="B431" s="6" t="s">
        <v>27</v>
      </c>
      <c r="C431" s="7">
        <v>45664</v>
      </c>
      <c r="D431" s="9" t="str">
        <f>HYPERLINK("https://eping.wto.org/en/Search?viewData= G/TBT/N/BDI/539, G/TBT/N/KEN/1731, G/TBT/N/RWA/1106, G/TBT/N/TZA/1242, G/TBT/N/UGA/2079"," G/TBT/N/BDI/539, G/TBT/N/KEN/1731, G/TBT/N/RWA/1106, G/TBT/N/TZA/1242, G/TBT/N/UGA/2079")</f>
        <v xml:space="preserve"> G/TBT/N/BDI/539, G/TBT/N/KEN/1731, G/TBT/N/RWA/1106, G/TBT/N/TZA/1242, G/TBT/N/UGA/2079</v>
      </c>
      <c r="E431" s="8" t="s">
        <v>971</v>
      </c>
      <c r="F431" s="8" t="s">
        <v>972</v>
      </c>
      <c r="H431" s="8" t="s">
        <v>24</v>
      </c>
      <c r="I431" s="8" t="s">
        <v>144</v>
      </c>
      <c r="J431" s="8" t="s">
        <v>602</v>
      </c>
      <c r="K431" s="8" t="s">
        <v>81</v>
      </c>
      <c r="L431" s="6"/>
      <c r="M431" s="7">
        <v>45724</v>
      </c>
      <c r="N431" s="6" t="s">
        <v>25</v>
      </c>
      <c r="O431" s="8" t="s">
        <v>974</v>
      </c>
      <c r="P431" s="6" t="str">
        <f>HYPERLINK("https://docs.wto.org/imrd/directdoc.asp?DDFDocuments/t/G/TBTN25/BDI539.DOCX", "https://docs.wto.org/imrd/directdoc.asp?DDFDocuments/t/G/TBTN25/BDI539.DOCX")</f>
        <v>https://docs.wto.org/imrd/directdoc.asp?DDFDocuments/t/G/TBTN25/BDI539.DOCX</v>
      </c>
      <c r="Q431" s="6" t="str">
        <f>HYPERLINK("https://docs.wto.org/imrd/directdoc.asp?DDFDocuments/u/G/TBTN25/BDI539.DOCX", "https://docs.wto.org/imrd/directdoc.asp?DDFDocuments/u/G/TBTN25/BDI539.DOCX")</f>
        <v>https://docs.wto.org/imrd/directdoc.asp?DDFDocuments/u/G/TBTN25/BDI539.DOCX</v>
      </c>
      <c r="R431" s="6" t="str">
        <f>HYPERLINK("https://docs.wto.org/imrd/directdoc.asp?DDFDocuments/v/G/TBTN25/BDI539.DOCX", "https://docs.wto.org/imrd/directdoc.asp?DDFDocuments/v/G/TBTN25/BDI539.DOCX")</f>
        <v>https://docs.wto.org/imrd/directdoc.asp?DDFDocuments/v/G/TBTN25/BDI539.DOCX</v>
      </c>
    </row>
    <row r="432" spans="1:18" ht="409.5" x14ac:dyDescent="0.25">
      <c r="A432" s="8" t="s">
        <v>959</v>
      </c>
      <c r="B432" s="6" t="s">
        <v>40</v>
      </c>
      <c r="C432" s="7">
        <v>45664</v>
      </c>
      <c r="D432" s="9" t="str">
        <f>HYPERLINK("https://eping.wto.org/en/Search?viewData= G/TBT/N/BDI/536, G/TBT/N/KEN/1727, G/TBT/N/RWA/1103, G/TBT/N/TZA/1239, G/TBT/N/UGA/2076"," G/TBT/N/BDI/536, G/TBT/N/KEN/1727, G/TBT/N/RWA/1103, G/TBT/N/TZA/1239, G/TBT/N/UGA/2076")</f>
        <v xml:space="preserve"> G/TBT/N/BDI/536, G/TBT/N/KEN/1727, G/TBT/N/RWA/1103, G/TBT/N/TZA/1239, G/TBT/N/UGA/2076</v>
      </c>
      <c r="E432" s="8" t="s">
        <v>1006</v>
      </c>
      <c r="F432" s="8" t="s">
        <v>1007</v>
      </c>
      <c r="H432" s="8" t="s">
        <v>24</v>
      </c>
      <c r="I432" s="8" t="s">
        <v>960</v>
      </c>
      <c r="J432" s="8" t="s">
        <v>602</v>
      </c>
      <c r="K432" s="8" t="s">
        <v>24</v>
      </c>
      <c r="L432" s="6"/>
      <c r="M432" s="7">
        <v>45724</v>
      </c>
      <c r="N432" s="6" t="s">
        <v>25</v>
      </c>
      <c r="O432" s="8" t="s">
        <v>1008</v>
      </c>
      <c r="P432" s="6" t="str">
        <f>HYPERLINK("https://docs.wto.org/imrd/directdoc.asp?DDFDocuments/t/G/TBTN25/BDI536.DOCX", "https://docs.wto.org/imrd/directdoc.asp?DDFDocuments/t/G/TBTN25/BDI536.DOCX")</f>
        <v>https://docs.wto.org/imrd/directdoc.asp?DDFDocuments/t/G/TBTN25/BDI536.DOCX</v>
      </c>
      <c r="Q432" s="6" t="str">
        <f>HYPERLINK("https://docs.wto.org/imrd/directdoc.asp?DDFDocuments/u/G/TBTN25/BDI536.DOCX", "https://docs.wto.org/imrd/directdoc.asp?DDFDocuments/u/G/TBTN25/BDI536.DOCX")</f>
        <v>https://docs.wto.org/imrd/directdoc.asp?DDFDocuments/u/G/TBTN25/BDI536.DOCX</v>
      </c>
      <c r="R432" s="6" t="str">
        <f>HYPERLINK("https://docs.wto.org/imrd/directdoc.asp?DDFDocuments/v/G/TBTN25/BDI536.DOCX", "https://docs.wto.org/imrd/directdoc.asp?DDFDocuments/v/G/TBTN25/BDI536.DOCX")</f>
        <v>https://docs.wto.org/imrd/directdoc.asp?DDFDocuments/v/G/TBTN25/BDI536.DOCX</v>
      </c>
    </row>
    <row r="433" spans="1:18" ht="45" x14ac:dyDescent="0.25">
      <c r="A433" s="8" t="s">
        <v>599</v>
      </c>
      <c r="B433" s="6" t="s">
        <v>17</v>
      </c>
      <c r="C433" s="7">
        <v>45664</v>
      </c>
      <c r="D433" s="9" t="str">
        <f>HYPERLINK("https://eping.wto.org/en/Search?viewData= G/TBT/N/BDI/538, G/TBT/N/KEN/1729, G/TBT/N/RWA/1105, G/TBT/N/TZA/1241, G/TBT/N/UGA/2078"," G/TBT/N/BDI/538, G/TBT/N/KEN/1729, G/TBT/N/RWA/1105, G/TBT/N/TZA/1241, G/TBT/N/UGA/2078")</f>
        <v xml:space="preserve"> G/TBT/N/BDI/538, G/TBT/N/KEN/1729, G/TBT/N/RWA/1105, G/TBT/N/TZA/1241, G/TBT/N/UGA/2078</v>
      </c>
      <c r="E433" s="8" t="s">
        <v>987</v>
      </c>
      <c r="F433" s="8" t="s">
        <v>988</v>
      </c>
      <c r="H433" s="8" t="s">
        <v>24</v>
      </c>
      <c r="I433" s="8" t="s">
        <v>601</v>
      </c>
      <c r="J433" s="8" t="s">
        <v>602</v>
      </c>
      <c r="K433" s="8" t="s">
        <v>81</v>
      </c>
      <c r="L433" s="6"/>
      <c r="M433" s="7">
        <v>45724</v>
      </c>
      <c r="N433" s="6" t="s">
        <v>25</v>
      </c>
      <c r="O433" s="8" t="s">
        <v>989</v>
      </c>
      <c r="P433" s="6" t="str">
        <f>HYPERLINK("https://docs.wto.org/imrd/directdoc.asp?DDFDocuments/t/G/TBTN25/BDI538.DOCX", "https://docs.wto.org/imrd/directdoc.asp?DDFDocuments/t/G/TBTN25/BDI538.DOCX")</f>
        <v>https://docs.wto.org/imrd/directdoc.asp?DDFDocuments/t/G/TBTN25/BDI538.DOCX</v>
      </c>
      <c r="Q433" s="6" t="str">
        <f>HYPERLINK("https://docs.wto.org/imrd/directdoc.asp?DDFDocuments/u/G/TBTN25/BDI538.DOCX", "https://docs.wto.org/imrd/directdoc.asp?DDFDocuments/u/G/TBTN25/BDI538.DOCX")</f>
        <v>https://docs.wto.org/imrd/directdoc.asp?DDFDocuments/u/G/TBTN25/BDI538.DOCX</v>
      </c>
      <c r="R433" s="6" t="str">
        <f>HYPERLINK("https://docs.wto.org/imrd/directdoc.asp?DDFDocuments/v/G/TBTN25/BDI538.DOCX", "https://docs.wto.org/imrd/directdoc.asp?DDFDocuments/v/G/TBTN25/BDI538.DOCX")</f>
        <v>https://docs.wto.org/imrd/directdoc.asp?DDFDocuments/v/G/TBTN25/BDI538.DOCX</v>
      </c>
    </row>
    <row r="434" spans="1:18" ht="45" x14ac:dyDescent="0.25">
      <c r="A434" s="8" t="s">
        <v>1015</v>
      </c>
      <c r="B434" s="6" t="s">
        <v>222</v>
      </c>
      <c r="C434" s="7">
        <v>45664</v>
      </c>
      <c r="D434" s="9" t="str">
        <f>HYPERLINK("https://eping.wto.org/en/Search?viewData= G/TBT/N/ARE/644"," G/TBT/N/ARE/644")</f>
        <v xml:space="preserve"> G/TBT/N/ARE/644</v>
      </c>
      <c r="E434" s="8" t="s">
        <v>1013</v>
      </c>
      <c r="F434" s="8" t="s">
        <v>1014</v>
      </c>
      <c r="H434" s="8" t="s">
        <v>24</v>
      </c>
      <c r="I434" s="8" t="s">
        <v>1016</v>
      </c>
      <c r="J434" s="8" t="s">
        <v>1017</v>
      </c>
      <c r="K434" s="8" t="s">
        <v>24</v>
      </c>
      <c r="L434" s="6"/>
      <c r="M434" s="7">
        <v>45724</v>
      </c>
      <c r="N434" s="6" t="s">
        <v>25</v>
      </c>
      <c r="O434" s="8" t="s">
        <v>1018</v>
      </c>
      <c r="P434" s="6" t="str">
        <f>HYPERLINK("https://docs.wto.org/imrd/directdoc.asp?DDFDocuments/t/G/TBTN25/ARE644.DOCX", "https://docs.wto.org/imrd/directdoc.asp?DDFDocuments/t/G/TBTN25/ARE644.DOCX")</f>
        <v>https://docs.wto.org/imrd/directdoc.asp?DDFDocuments/t/G/TBTN25/ARE644.DOCX</v>
      </c>
      <c r="Q434" s="6" t="str">
        <f>HYPERLINK("https://docs.wto.org/imrd/directdoc.asp?DDFDocuments/u/G/TBTN25/ARE644.DOCX", "https://docs.wto.org/imrd/directdoc.asp?DDFDocuments/u/G/TBTN25/ARE644.DOCX")</f>
        <v>https://docs.wto.org/imrd/directdoc.asp?DDFDocuments/u/G/TBTN25/ARE644.DOCX</v>
      </c>
      <c r="R434" s="6" t="str">
        <f>HYPERLINK("https://docs.wto.org/imrd/directdoc.asp?DDFDocuments/v/G/TBTN25/ARE644.DOCX", "https://docs.wto.org/imrd/directdoc.asp?DDFDocuments/v/G/TBTN25/ARE644.DOCX")</f>
        <v>https://docs.wto.org/imrd/directdoc.asp?DDFDocuments/v/G/TBTN25/ARE644.DOCX</v>
      </c>
    </row>
    <row r="435" spans="1:18" ht="60" x14ac:dyDescent="0.25">
      <c r="A435" s="8" t="s">
        <v>1021</v>
      </c>
      <c r="B435" s="6" t="s">
        <v>1001</v>
      </c>
      <c r="C435" s="7">
        <v>45664</v>
      </c>
      <c r="D435" s="9" t="str">
        <f>HYPERLINK("https://eping.wto.org/en/Search?viewData= G/TBT/N/ARM/104"," G/TBT/N/ARM/104")</f>
        <v xml:space="preserve"> G/TBT/N/ARM/104</v>
      </c>
      <c r="E435" s="8" t="s">
        <v>1019</v>
      </c>
      <c r="F435" s="8" t="s">
        <v>1020</v>
      </c>
      <c r="H435" s="8" t="s">
        <v>24</v>
      </c>
      <c r="I435" s="8" t="s">
        <v>1022</v>
      </c>
      <c r="J435" s="8" t="s">
        <v>88</v>
      </c>
      <c r="K435" s="8" t="s">
        <v>68</v>
      </c>
      <c r="L435" s="6"/>
      <c r="M435" s="7">
        <v>45672</v>
      </c>
      <c r="N435" s="6" t="s">
        <v>25</v>
      </c>
      <c r="O435" s="6"/>
      <c r="P435" s="6" t="str">
        <f>HYPERLINK("https://docs.wto.org/imrd/directdoc.asp?DDFDocuments/t/G/TBTN25/ARM104.DOCX", "https://docs.wto.org/imrd/directdoc.asp?DDFDocuments/t/G/TBTN25/ARM104.DOCX")</f>
        <v>https://docs.wto.org/imrd/directdoc.asp?DDFDocuments/t/G/TBTN25/ARM104.DOCX</v>
      </c>
      <c r="Q435" s="6" t="str">
        <f>HYPERLINK("https://docs.wto.org/imrd/directdoc.asp?DDFDocuments/u/G/TBTN25/ARM104.DOCX", "https://docs.wto.org/imrd/directdoc.asp?DDFDocuments/u/G/TBTN25/ARM104.DOCX")</f>
        <v>https://docs.wto.org/imrd/directdoc.asp?DDFDocuments/u/G/TBTN25/ARM104.DOCX</v>
      </c>
      <c r="R435" s="6" t="str">
        <f>HYPERLINK("https://docs.wto.org/imrd/directdoc.asp?DDFDocuments/v/G/TBTN25/ARM104.DOCX", "https://docs.wto.org/imrd/directdoc.asp?DDFDocuments/v/G/TBTN25/ARM104.DOCX")</f>
        <v>https://docs.wto.org/imrd/directdoc.asp?DDFDocuments/v/G/TBTN25/ARM104.DOCX</v>
      </c>
    </row>
    <row r="436" spans="1:18" ht="105" x14ac:dyDescent="0.25">
      <c r="A436" s="8" t="s">
        <v>1025</v>
      </c>
      <c r="B436" s="6" t="s">
        <v>46</v>
      </c>
      <c r="C436" s="7">
        <v>45664</v>
      </c>
      <c r="D436" s="9" t="str">
        <f>HYPERLINK("https://eping.wto.org/en/Search?viewData= G/TBT/N/KEN/1730"," G/TBT/N/KEN/1730")</f>
        <v xml:space="preserve"> G/TBT/N/KEN/1730</v>
      </c>
      <c r="E436" s="8" t="s">
        <v>1023</v>
      </c>
      <c r="F436" s="8" t="s">
        <v>1024</v>
      </c>
      <c r="H436" s="8" t="s">
        <v>1026</v>
      </c>
      <c r="I436" s="8" t="s">
        <v>1027</v>
      </c>
      <c r="J436" s="8" t="s">
        <v>1028</v>
      </c>
      <c r="K436" s="8" t="s">
        <v>24</v>
      </c>
      <c r="L436" s="6"/>
      <c r="M436" s="7">
        <v>45724</v>
      </c>
      <c r="N436" s="6" t="s">
        <v>25</v>
      </c>
      <c r="O436" s="8" t="s">
        <v>1029</v>
      </c>
      <c r="P436" s="6" t="str">
        <f>HYPERLINK("https://docs.wto.org/imrd/directdoc.asp?DDFDocuments/t/G/TBTN25/KEN1730.DOCX", "https://docs.wto.org/imrd/directdoc.asp?DDFDocuments/t/G/TBTN25/KEN1730.DOCX")</f>
        <v>https://docs.wto.org/imrd/directdoc.asp?DDFDocuments/t/G/TBTN25/KEN1730.DOCX</v>
      </c>
      <c r="Q436" s="6"/>
      <c r="R436" s="6"/>
    </row>
    <row r="437" spans="1:18" ht="409.5" x14ac:dyDescent="0.25">
      <c r="A437" s="8" t="s">
        <v>959</v>
      </c>
      <c r="B437" s="6" t="s">
        <v>46</v>
      </c>
      <c r="C437" s="7">
        <v>45664</v>
      </c>
      <c r="D437" s="9" t="str">
        <f>HYPERLINK("https://eping.wto.org/en/Search?viewData= G/TBT/N/BDI/536, G/TBT/N/KEN/1727, G/TBT/N/RWA/1103, G/TBT/N/TZA/1239, G/TBT/N/UGA/2076"," G/TBT/N/BDI/536, G/TBT/N/KEN/1727, G/TBT/N/RWA/1103, G/TBT/N/TZA/1239, G/TBT/N/UGA/2076")</f>
        <v xml:space="preserve"> G/TBT/N/BDI/536, G/TBT/N/KEN/1727, G/TBT/N/RWA/1103, G/TBT/N/TZA/1239, G/TBT/N/UGA/2076</v>
      </c>
      <c r="E437" s="8" t="s">
        <v>1006</v>
      </c>
      <c r="F437" s="8" t="s">
        <v>1007</v>
      </c>
      <c r="H437" s="8" t="s">
        <v>24</v>
      </c>
      <c r="I437" s="8" t="s">
        <v>960</v>
      </c>
      <c r="J437" s="8" t="s">
        <v>602</v>
      </c>
      <c r="K437" s="8" t="s">
        <v>24</v>
      </c>
      <c r="L437" s="6"/>
      <c r="M437" s="7">
        <v>45724</v>
      </c>
      <c r="N437" s="6" t="s">
        <v>25</v>
      </c>
      <c r="O437" s="8" t="s">
        <v>1008</v>
      </c>
      <c r="P437" s="6" t="str">
        <f>HYPERLINK("https://docs.wto.org/imrd/directdoc.asp?DDFDocuments/t/G/TBTN25/BDI536.DOCX", "https://docs.wto.org/imrd/directdoc.asp?DDFDocuments/t/G/TBTN25/BDI536.DOCX")</f>
        <v>https://docs.wto.org/imrd/directdoc.asp?DDFDocuments/t/G/TBTN25/BDI536.DOCX</v>
      </c>
      <c r="Q437" s="6" t="str">
        <f>HYPERLINK("https://docs.wto.org/imrd/directdoc.asp?DDFDocuments/u/G/TBTN25/BDI536.DOCX", "https://docs.wto.org/imrd/directdoc.asp?DDFDocuments/u/G/TBTN25/BDI536.DOCX")</f>
        <v>https://docs.wto.org/imrd/directdoc.asp?DDFDocuments/u/G/TBTN25/BDI536.DOCX</v>
      </c>
      <c r="R437" s="6" t="str">
        <f>HYPERLINK("https://docs.wto.org/imrd/directdoc.asp?DDFDocuments/v/G/TBTN25/BDI536.DOCX", "https://docs.wto.org/imrd/directdoc.asp?DDFDocuments/v/G/TBTN25/BDI536.DOCX")</f>
        <v>https://docs.wto.org/imrd/directdoc.asp?DDFDocuments/v/G/TBTN25/BDI536.DOCX</v>
      </c>
    </row>
    <row r="438" spans="1:18" ht="390" x14ac:dyDescent="0.25">
      <c r="A438" s="8" t="s">
        <v>959</v>
      </c>
      <c r="B438" s="6" t="s">
        <v>17</v>
      </c>
      <c r="C438" s="7">
        <v>45664</v>
      </c>
      <c r="D438" s="9" t="str">
        <f>HYPERLINK("https://eping.wto.org/en/Search?viewData= G/TBT/N/BDI/537, G/TBT/N/KEN/1728, G/TBT/N/RWA/1104, G/TBT/N/TZA/1240, G/TBT/N/UGA/2077"," G/TBT/N/BDI/537, G/TBT/N/KEN/1728, G/TBT/N/RWA/1104, G/TBT/N/TZA/1240, G/TBT/N/UGA/2077")</f>
        <v xml:space="preserve"> G/TBT/N/BDI/537, G/TBT/N/KEN/1728, G/TBT/N/RWA/1104, G/TBT/N/TZA/1240, G/TBT/N/UGA/2077</v>
      </c>
      <c r="E438" s="8" t="s">
        <v>990</v>
      </c>
      <c r="F438" s="8" t="s">
        <v>991</v>
      </c>
      <c r="H438" s="8" t="s">
        <v>24</v>
      </c>
      <c r="I438" s="8" t="s">
        <v>960</v>
      </c>
      <c r="J438" s="8" t="s">
        <v>602</v>
      </c>
      <c r="K438" s="8" t="s">
        <v>24</v>
      </c>
      <c r="L438" s="6"/>
      <c r="M438" s="7">
        <v>45724</v>
      </c>
      <c r="N438" s="6" t="s">
        <v>25</v>
      </c>
      <c r="O438" s="8" t="s">
        <v>992</v>
      </c>
      <c r="P438" s="6" t="str">
        <f>HYPERLINK("https://docs.wto.org/imrd/directdoc.asp?DDFDocuments/t/G/TBTN25/BDI537.DOCX", "https://docs.wto.org/imrd/directdoc.asp?DDFDocuments/t/G/TBTN25/BDI537.DOCX")</f>
        <v>https://docs.wto.org/imrd/directdoc.asp?DDFDocuments/t/G/TBTN25/BDI537.DOCX</v>
      </c>
      <c r="Q438" s="6" t="str">
        <f>HYPERLINK("https://docs.wto.org/imrd/directdoc.asp?DDFDocuments/u/G/TBTN25/BDI537.DOCX", "https://docs.wto.org/imrd/directdoc.asp?DDFDocuments/u/G/TBTN25/BDI537.DOCX")</f>
        <v>https://docs.wto.org/imrd/directdoc.asp?DDFDocuments/u/G/TBTN25/BDI537.DOCX</v>
      </c>
      <c r="R438" s="6" t="str">
        <f>HYPERLINK("https://docs.wto.org/imrd/directdoc.asp?DDFDocuments/v/G/TBTN25/BDI537.DOCX", "https://docs.wto.org/imrd/directdoc.asp?DDFDocuments/v/G/TBTN25/BDI537.DOCX")</f>
        <v>https://docs.wto.org/imrd/directdoc.asp?DDFDocuments/v/G/TBTN25/BDI537.DOCX</v>
      </c>
    </row>
    <row r="439" spans="1:18" ht="409.5" x14ac:dyDescent="0.25">
      <c r="A439" s="8" t="s">
        <v>959</v>
      </c>
      <c r="B439" s="6" t="s">
        <v>45</v>
      </c>
      <c r="C439" s="7">
        <v>45664</v>
      </c>
      <c r="D439" s="9" t="str">
        <f>HYPERLINK("https://eping.wto.org/en/Search?viewData= G/TBT/N/BDI/534, G/TBT/N/KEN/1725, G/TBT/N/RWA/1101, G/TBT/N/TZA/1237, G/TBT/N/UGA/2074"," G/TBT/N/BDI/534, G/TBT/N/KEN/1725, G/TBT/N/RWA/1101, G/TBT/N/TZA/1237, G/TBT/N/UGA/2074")</f>
        <v xml:space="preserve"> G/TBT/N/BDI/534, G/TBT/N/KEN/1725, G/TBT/N/RWA/1101, G/TBT/N/TZA/1237, G/TBT/N/UGA/2074</v>
      </c>
      <c r="E439" s="8" t="s">
        <v>968</v>
      </c>
      <c r="F439" s="8" t="s">
        <v>969</v>
      </c>
      <c r="H439" s="8" t="s">
        <v>24</v>
      </c>
      <c r="I439" s="8" t="s">
        <v>960</v>
      </c>
      <c r="J439" s="8" t="s">
        <v>602</v>
      </c>
      <c r="K439" s="8" t="s">
        <v>24</v>
      </c>
      <c r="L439" s="6"/>
      <c r="M439" s="7">
        <v>45724</v>
      </c>
      <c r="N439" s="6" t="s">
        <v>25</v>
      </c>
      <c r="O439" s="8" t="s">
        <v>970</v>
      </c>
      <c r="P439" s="6" t="str">
        <f>HYPERLINK("https://docs.wto.org/imrd/directdoc.asp?DDFDocuments/t/G/TBTN25/BDI534.DOCX", "https://docs.wto.org/imrd/directdoc.asp?DDFDocuments/t/G/TBTN25/BDI534.DOCX")</f>
        <v>https://docs.wto.org/imrd/directdoc.asp?DDFDocuments/t/G/TBTN25/BDI534.DOCX</v>
      </c>
      <c r="Q439" s="6"/>
      <c r="R439" s="6"/>
    </row>
    <row r="440" spans="1:18" ht="409.5" x14ac:dyDescent="0.25">
      <c r="A440" s="8" t="s">
        <v>959</v>
      </c>
      <c r="B440" s="6" t="s">
        <v>17</v>
      </c>
      <c r="C440" s="7">
        <v>45664</v>
      </c>
      <c r="D440" s="9" t="str">
        <f>HYPERLINK("https://eping.wto.org/en/Search?viewData= G/TBT/N/BDI/535, G/TBT/N/KEN/1726, G/TBT/N/RWA/1102, G/TBT/N/TZA/1238, G/TBT/N/UGA/2075"," G/TBT/N/BDI/535, G/TBT/N/KEN/1726, G/TBT/N/RWA/1102, G/TBT/N/TZA/1238, G/TBT/N/UGA/2075")</f>
        <v xml:space="preserve"> G/TBT/N/BDI/535, G/TBT/N/KEN/1726, G/TBT/N/RWA/1102, G/TBT/N/TZA/1238, G/TBT/N/UGA/2075</v>
      </c>
      <c r="E440" s="8" t="s">
        <v>957</v>
      </c>
      <c r="F440" s="8" t="s">
        <v>958</v>
      </c>
      <c r="H440" s="8" t="s">
        <v>24</v>
      </c>
      <c r="I440" s="8" t="s">
        <v>960</v>
      </c>
      <c r="J440" s="8" t="s">
        <v>602</v>
      </c>
      <c r="K440" s="8" t="s">
        <v>24</v>
      </c>
      <c r="L440" s="6"/>
      <c r="M440" s="7">
        <v>45724</v>
      </c>
      <c r="N440" s="6" t="s">
        <v>25</v>
      </c>
      <c r="O440" s="8" t="s">
        <v>961</v>
      </c>
      <c r="P440" s="6" t="str">
        <f>HYPERLINK("https://docs.wto.org/imrd/directdoc.asp?DDFDocuments/t/G/TBTN25/BDI535.DOCX", "https://docs.wto.org/imrd/directdoc.asp?DDFDocuments/t/G/TBTN25/BDI535.DOCX")</f>
        <v>https://docs.wto.org/imrd/directdoc.asp?DDFDocuments/t/G/TBTN25/BDI535.DOCX</v>
      </c>
      <c r="Q440" s="6" t="str">
        <f>HYPERLINK("https://docs.wto.org/imrd/directdoc.asp?DDFDocuments/u/G/TBTN25/BDI535.DOCX", "https://docs.wto.org/imrd/directdoc.asp?DDFDocuments/u/G/TBTN25/BDI535.DOCX")</f>
        <v>https://docs.wto.org/imrd/directdoc.asp?DDFDocuments/u/G/TBTN25/BDI535.DOCX</v>
      </c>
      <c r="R440" s="6" t="str">
        <f>HYPERLINK("https://docs.wto.org/imrd/directdoc.asp?DDFDocuments/v/G/TBTN25/BDI535.DOCX", "https://docs.wto.org/imrd/directdoc.asp?DDFDocuments/v/G/TBTN25/BDI535.DOCX")</f>
        <v>https://docs.wto.org/imrd/directdoc.asp?DDFDocuments/v/G/TBTN25/BDI535.DOCX</v>
      </c>
    </row>
    <row r="441" spans="1:18" ht="30" x14ac:dyDescent="0.25">
      <c r="A441" s="8" t="s">
        <v>796</v>
      </c>
      <c r="B441" s="6" t="s">
        <v>793</v>
      </c>
      <c r="C441" s="7">
        <v>45664</v>
      </c>
      <c r="D441" s="9" t="str">
        <f>HYPERLINK("https://eping.wto.org/en/Search?viewData= G/TBT/N/BRA/1583"," G/TBT/N/BRA/1583")</f>
        <v xml:space="preserve"> G/TBT/N/BRA/1583</v>
      </c>
      <c r="E441" s="8" t="s">
        <v>1030</v>
      </c>
      <c r="F441" s="8" t="s">
        <v>1031</v>
      </c>
      <c r="H441" s="8" t="s">
        <v>24</v>
      </c>
      <c r="I441" s="8" t="s">
        <v>797</v>
      </c>
      <c r="J441" s="8" t="s">
        <v>88</v>
      </c>
      <c r="K441" s="8" t="s">
        <v>68</v>
      </c>
      <c r="L441" s="6"/>
      <c r="M441" s="7">
        <v>45723</v>
      </c>
      <c r="N441" s="6" t="s">
        <v>25</v>
      </c>
      <c r="O441" s="8" t="s">
        <v>1032</v>
      </c>
      <c r="P441" s="6" t="str">
        <f>HYPERLINK("https://docs.wto.org/imrd/directdoc.asp?DDFDocuments/t/G/TBTN25/BRA1583.DOCX", "https://docs.wto.org/imrd/directdoc.asp?DDFDocuments/t/G/TBTN25/BRA1583.DOCX")</f>
        <v>https://docs.wto.org/imrd/directdoc.asp?DDFDocuments/t/G/TBTN25/BRA1583.DOCX</v>
      </c>
      <c r="Q441" s="6" t="str">
        <f>HYPERLINK("https://docs.wto.org/imrd/directdoc.asp?DDFDocuments/u/G/TBTN25/BRA1583.DOCX", "https://docs.wto.org/imrd/directdoc.asp?DDFDocuments/u/G/TBTN25/BRA1583.DOCX")</f>
        <v>https://docs.wto.org/imrd/directdoc.asp?DDFDocuments/u/G/TBTN25/BRA1583.DOCX</v>
      </c>
      <c r="R441" s="6" t="str">
        <f>HYPERLINK("https://docs.wto.org/imrd/directdoc.asp?DDFDocuments/v/G/TBTN25/BRA1583.DOCX", "https://docs.wto.org/imrd/directdoc.asp?DDFDocuments/v/G/TBTN25/BRA1583.DOCX")</f>
        <v>https://docs.wto.org/imrd/directdoc.asp?DDFDocuments/v/G/TBTN25/BRA1583.DOCX</v>
      </c>
    </row>
    <row r="442" spans="1:18" ht="75" x14ac:dyDescent="0.25">
      <c r="A442" s="8" t="s">
        <v>973</v>
      </c>
      <c r="B442" s="6" t="s">
        <v>40</v>
      </c>
      <c r="C442" s="7">
        <v>45664</v>
      </c>
      <c r="D442" s="9" t="str">
        <f>HYPERLINK("https://eping.wto.org/en/Search?viewData= G/TBT/N/BDI/539, G/TBT/N/KEN/1731, G/TBT/N/RWA/1106, G/TBT/N/TZA/1242, G/TBT/N/UGA/2079"," G/TBT/N/BDI/539, G/TBT/N/KEN/1731, G/TBT/N/RWA/1106, G/TBT/N/TZA/1242, G/TBT/N/UGA/2079")</f>
        <v xml:space="preserve"> G/TBT/N/BDI/539, G/TBT/N/KEN/1731, G/TBT/N/RWA/1106, G/TBT/N/TZA/1242, G/TBT/N/UGA/2079</v>
      </c>
      <c r="E442" s="8" t="s">
        <v>971</v>
      </c>
      <c r="F442" s="8" t="s">
        <v>972</v>
      </c>
      <c r="H442" s="8" t="s">
        <v>24</v>
      </c>
      <c r="I442" s="8" t="s">
        <v>144</v>
      </c>
      <c r="J442" s="8" t="s">
        <v>602</v>
      </c>
      <c r="K442" s="8" t="s">
        <v>81</v>
      </c>
      <c r="L442" s="6"/>
      <c r="M442" s="7">
        <v>45724</v>
      </c>
      <c r="N442" s="6" t="s">
        <v>25</v>
      </c>
      <c r="O442" s="8" t="s">
        <v>974</v>
      </c>
      <c r="P442" s="6" t="str">
        <f>HYPERLINK("https://docs.wto.org/imrd/directdoc.asp?DDFDocuments/t/G/TBTN25/BDI539.DOCX", "https://docs.wto.org/imrd/directdoc.asp?DDFDocuments/t/G/TBTN25/BDI539.DOCX")</f>
        <v>https://docs.wto.org/imrd/directdoc.asp?DDFDocuments/t/G/TBTN25/BDI539.DOCX</v>
      </c>
      <c r="Q442" s="6" t="str">
        <f>HYPERLINK("https://docs.wto.org/imrd/directdoc.asp?DDFDocuments/u/G/TBTN25/BDI539.DOCX", "https://docs.wto.org/imrd/directdoc.asp?DDFDocuments/u/G/TBTN25/BDI539.DOCX")</f>
        <v>https://docs.wto.org/imrd/directdoc.asp?DDFDocuments/u/G/TBTN25/BDI539.DOCX</v>
      </c>
      <c r="R442" s="6" t="str">
        <f>HYPERLINK("https://docs.wto.org/imrd/directdoc.asp?DDFDocuments/v/G/TBTN25/BDI539.DOCX", "https://docs.wto.org/imrd/directdoc.asp?DDFDocuments/v/G/TBTN25/BDI539.DOCX")</f>
        <v>https://docs.wto.org/imrd/directdoc.asp?DDFDocuments/v/G/TBTN25/BDI539.DOCX</v>
      </c>
    </row>
    <row r="443" spans="1:18" ht="409.5" x14ac:dyDescent="0.25">
      <c r="A443" s="8" t="s">
        <v>959</v>
      </c>
      <c r="B443" s="6" t="s">
        <v>27</v>
      </c>
      <c r="C443" s="7">
        <v>45664</v>
      </c>
      <c r="D443" s="9" t="str">
        <f>HYPERLINK("https://eping.wto.org/en/Search?viewData= G/TBT/N/BDI/536, G/TBT/N/KEN/1727, G/TBT/N/RWA/1103, G/TBT/N/TZA/1239, G/TBT/N/UGA/2076"," G/TBT/N/BDI/536, G/TBT/N/KEN/1727, G/TBT/N/RWA/1103, G/TBT/N/TZA/1239, G/TBT/N/UGA/2076")</f>
        <v xml:space="preserve"> G/TBT/N/BDI/536, G/TBT/N/KEN/1727, G/TBT/N/RWA/1103, G/TBT/N/TZA/1239, G/TBT/N/UGA/2076</v>
      </c>
      <c r="E443" s="8" t="s">
        <v>1006</v>
      </c>
      <c r="F443" s="8" t="s">
        <v>1007</v>
      </c>
      <c r="H443" s="8" t="s">
        <v>24</v>
      </c>
      <c r="I443" s="8" t="s">
        <v>960</v>
      </c>
      <c r="J443" s="8" t="s">
        <v>602</v>
      </c>
      <c r="K443" s="8" t="s">
        <v>24</v>
      </c>
      <c r="L443" s="6"/>
      <c r="M443" s="7">
        <v>45724</v>
      </c>
      <c r="N443" s="6" t="s">
        <v>25</v>
      </c>
      <c r="O443" s="8" t="s">
        <v>1008</v>
      </c>
      <c r="P443" s="6" t="str">
        <f>HYPERLINK("https://docs.wto.org/imrd/directdoc.asp?DDFDocuments/t/G/TBTN25/BDI536.DOCX", "https://docs.wto.org/imrd/directdoc.asp?DDFDocuments/t/G/TBTN25/BDI536.DOCX")</f>
        <v>https://docs.wto.org/imrd/directdoc.asp?DDFDocuments/t/G/TBTN25/BDI536.DOCX</v>
      </c>
      <c r="Q443" s="6" t="str">
        <f>HYPERLINK("https://docs.wto.org/imrd/directdoc.asp?DDFDocuments/u/G/TBTN25/BDI536.DOCX", "https://docs.wto.org/imrd/directdoc.asp?DDFDocuments/u/G/TBTN25/BDI536.DOCX")</f>
        <v>https://docs.wto.org/imrd/directdoc.asp?DDFDocuments/u/G/TBTN25/BDI536.DOCX</v>
      </c>
      <c r="R443" s="6" t="str">
        <f>HYPERLINK("https://docs.wto.org/imrd/directdoc.asp?DDFDocuments/v/G/TBTN25/BDI536.DOCX", "https://docs.wto.org/imrd/directdoc.asp?DDFDocuments/v/G/TBTN25/BDI536.DOCX")</f>
        <v>https://docs.wto.org/imrd/directdoc.asp?DDFDocuments/v/G/TBTN25/BDI536.DOCX</v>
      </c>
    </row>
    <row r="444" spans="1:18" ht="45" x14ac:dyDescent="0.25">
      <c r="A444" s="8" t="s">
        <v>977</v>
      </c>
      <c r="B444" s="6" t="s">
        <v>27</v>
      </c>
      <c r="C444" s="7">
        <v>45664</v>
      </c>
      <c r="D444" s="9" t="str">
        <f>HYPERLINK("https://eping.wto.org/en/Search?viewData= G/TBT/N/BDI/540, G/TBT/N/KEN/1732, G/TBT/N/RWA/1107, G/TBT/N/TZA/1243, G/TBT/N/UGA/2080"," G/TBT/N/BDI/540, G/TBT/N/KEN/1732, G/TBT/N/RWA/1107, G/TBT/N/TZA/1243, G/TBT/N/UGA/2080")</f>
        <v xml:space="preserve"> G/TBT/N/BDI/540, G/TBT/N/KEN/1732, G/TBT/N/RWA/1107, G/TBT/N/TZA/1243, G/TBT/N/UGA/2080</v>
      </c>
      <c r="E444" s="8" t="s">
        <v>975</v>
      </c>
      <c r="F444" s="8" t="s">
        <v>976</v>
      </c>
      <c r="H444" s="8" t="s">
        <v>978</v>
      </c>
      <c r="I444" s="8" t="s">
        <v>979</v>
      </c>
      <c r="J444" s="8" t="s">
        <v>544</v>
      </c>
      <c r="K444" s="8" t="s">
        <v>24</v>
      </c>
      <c r="L444" s="6"/>
      <c r="M444" s="7">
        <v>45724</v>
      </c>
      <c r="N444" s="6" t="s">
        <v>25</v>
      </c>
      <c r="O444" s="8" t="s">
        <v>980</v>
      </c>
      <c r="P444" s="6" t="str">
        <f>HYPERLINK("https://docs.wto.org/imrd/directdoc.asp?DDFDocuments/t/G/TBTN25/BDI540.DOCX", "https://docs.wto.org/imrd/directdoc.asp?DDFDocuments/t/G/TBTN25/BDI540.DOCX")</f>
        <v>https://docs.wto.org/imrd/directdoc.asp?DDFDocuments/t/G/TBTN25/BDI540.DOCX</v>
      </c>
      <c r="Q444" s="6" t="str">
        <f>HYPERLINK("https://docs.wto.org/imrd/directdoc.asp?DDFDocuments/u/G/TBTN25/BDI540.DOCX", "https://docs.wto.org/imrd/directdoc.asp?DDFDocuments/u/G/TBTN25/BDI540.DOCX")</f>
        <v>https://docs.wto.org/imrd/directdoc.asp?DDFDocuments/u/G/TBTN25/BDI540.DOCX</v>
      </c>
      <c r="R444" s="6" t="str">
        <f>HYPERLINK("https://docs.wto.org/imrd/directdoc.asp?DDFDocuments/v/G/TBTN25/BDI540.DOCX", "https://docs.wto.org/imrd/directdoc.asp?DDFDocuments/v/G/TBTN25/BDI540.DOCX")</f>
        <v>https://docs.wto.org/imrd/directdoc.asp?DDFDocuments/v/G/TBTN25/BDI540.DOCX</v>
      </c>
    </row>
    <row r="445" spans="1:18" ht="390" x14ac:dyDescent="0.25">
      <c r="A445" s="8" t="s">
        <v>959</v>
      </c>
      <c r="B445" s="6" t="s">
        <v>45</v>
      </c>
      <c r="C445" s="7">
        <v>45664</v>
      </c>
      <c r="D445" s="9" t="str">
        <f>HYPERLINK("https://eping.wto.org/en/Search?viewData= G/TBT/N/BDI/537, G/TBT/N/KEN/1728, G/TBT/N/RWA/1104, G/TBT/N/TZA/1240, G/TBT/N/UGA/2077"," G/TBT/N/BDI/537, G/TBT/N/KEN/1728, G/TBT/N/RWA/1104, G/TBT/N/TZA/1240, G/TBT/N/UGA/2077")</f>
        <v xml:space="preserve"> G/TBT/N/BDI/537, G/TBT/N/KEN/1728, G/TBT/N/RWA/1104, G/TBT/N/TZA/1240, G/TBT/N/UGA/2077</v>
      </c>
      <c r="E445" s="8" t="s">
        <v>990</v>
      </c>
      <c r="F445" s="8" t="s">
        <v>991</v>
      </c>
      <c r="H445" s="8" t="s">
        <v>24</v>
      </c>
      <c r="I445" s="8" t="s">
        <v>960</v>
      </c>
      <c r="J445" s="8" t="s">
        <v>602</v>
      </c>
      <c r="K445" s="8" t="s">
        <v>24</v>
      </c>
      <c r="L445" s="6"/>
      <c r="M445" s="7">
        <v>45724</v>
      </c>
      <c r="N445" s="6" t="s">
        <v>25</v>
      </c>
      <c r="O445" s="8" t="s">
        <v>992</v>
      </c>
      <c r="P445" s="6" t="str">
        <f>HYPERLINK("https://docs.wto.org/imrd/directdoc.asp?DDFDocuments/t/G/TBTN25/BDI537.DOCX", "https://docs.wto.org/imrd/directdoc.asp?DDFDocuments/t/G/TBTN25/BDI537.DOCX")</f>
        <v>https://docs.wto.org/imrd/directdoc.asp?DDFDocuments/t/G/TBTN25/BDI537.DOCX</v>
      </c>
      <c r="Q445" s="6" t="str">
        <f>HYPERLINK("https://docs.wto.org/imrd/directdoc.asp?DDFDocuments/u/G/TBTN25/BDI537.DOCX", "https://docs.wto.org/imrd/directdoc.asp?DDFDocuments/u/G/TBTN25/BDI537.DOCX")</f>
        <v>https://docs.wto.org/imrd/directdoc.asp?DDFDocuments/u/G/TBTN25/BDI537.DOCX</v>
      </c>
      <c r="R445" s="6" t="str">
        <f>HYPERLINK("https://docs.wto.org/imrd/directdoc.asp?DDFDocuments/v/G/TBTN25/BDI537.DOCX", "https://docs.wto.org/imrd/directdoc.asp?DDFDocuments/v/G/TBTN25/BDI537.DOCX")</f>
        <v>https://docs.wto.org/imrd/directdoc.asp?DDFDocuments/v/G/TBTN25/BDI537.DOCX</v>
      </c>
    </row>
    <row r="446" spans="1:18" ht="240" x14ac:dyDescent="0.25">
      <c r="A446" s="8" t="s">
        <v>1035</v>
      </c>
      <c r="B446" s="6" t="s">
        <v>162</v>
      </c>
      <c r="C446" s="7">
        <v>45664</v>
      </c>
      <c r="D446" s="9" t="str">
        <f>HYPERLINK("https://eping.wto.org/en/Search?viewData= G/TBT/N/TPKM/553"," G/TBT/N/TPKM/553")</f>
        <v xml:space="preserve"> G/TBT/N/TPKM/553</v>
      </c>
      <c r="E446" s="8" t="s">
        <v>1033</v>
      </c>
      <c r="F446" s="8" t="s">
        <v>1034</v>
      </c>
      <c r="H446" s="8" t="s">
        <v>1036</v>
      </c>
      <c r="I446" s="8" t="s">
        <v>1037</v>
      </c>
      <c r="J446" s="8" t="s">
        <v>88</v>
      </c>
      <c r="K446" s="8" t="s">
        <v>24</v>
      </c>
      <c r="L446" s="6"/>
      <c r="M446" s="7">
        <v>45724</v>
      </c>
      <c r="N446" s="6" t="s">
        <v>25</v>
      </c>
      <c r="O446" s="8" t="s">
        <v>1038</v>
      </c>
      <c r="P446" s="6" t="str">
        <f>HYPERLINK("https://docs.wto.org/imrd/directdoc.asp?DDFDocuments/t/G/TBTN25/TPKM553.DOCX", "https://docs.wto.org/imrd/directdoc.asp?DDFDocuments/t/G/TBTN25/TPKM553.DOCX")</f>
        <v>https://docs.wto.org/imrd/directdoc.asp?DDFDocuments/t/G/TBTN25/TPKM553.DOCX</v>
      </c>
      <c r="Q446" s="6" t="str">
        <f>HYPERLINK("https://docs.wto.org/imrd/directdoc.asp?DDFDocuments/u/G/TBTN25/TPKM553.DOCX", "https://docs.wto.org/imrd/directdoc.asp?DDFDocuments/u/G/TBTN25/TPKM553.DOCX")</f>
        <v>https://docs.wto.org/imrd/directdoc.asp?DDFDocuments/u/G/TBTN25/TPKM553.DOCX</v>
      </c>
      <c r="R446" s="6" t="str">
        <f>HYPERLINK("https://docs.wto.org/imrd/directdoc.asp?DDFDocuments/v/G/TBTN25/TPKM553.DOCX", "https://docs.wto.org/imrd/directdoc.asp?DDFDocuments/v/G/TBTN25/TPKM553.DOCX")</f>
        <v>https://docs.wto.org/imrd/directdoc.asp?DDFDocuments/v/G/TBTN25/TPKM553.DOCX</v>
      </c>
    </row>
    <row r="447" spans="1:18" ht="390" x14ac:dyDescent="0.25">
      <c r="A447" s="8" t="s">
        <v>959</v>
      </c>
      <c r="B447" s="6" t="s">
        <v>46</v>
      </c>
      <c r="C447" s="7">
        <v>45664</v>
      </c>
      <c r="D447" s="9" t="str">
        <f>HYPERLINK("https://eping.wto.org/en/Search?viewData= G/TBT/N/BDI/537, G/TBT/N/KEN/1728, G/TBT/N/RWA/1104, G/TBT/N/TZA/1240, G/TBT/N/UGA/2077"," G/TBT/N/BDI/537, G/TBT/N/KEN/1728, G/TBT/N/RWA/1104, G/TBT/N/TZA/1240, G/TBT/N/UGA/2077")</f>
        <v xml:space="preserve"> G/TBT/N/BDI/537, G/TBT/N/KEN/1728, G/TBT/N/RWA/1104, G/TBT/N/TZA/1240, G/TBT/N/UGA/2077</v>
      </c>
      <c r="E447" s="8" t="s">
        <v>990</v>
      </c>
      <c r="F447" s="8" t="s">
        <v>991</v>
      </c>
      <c r="H447" s="8" t="s">
        <v>24</v>
      </c>
      <c r="I447" s="8" t="s">
        <v>960</v>
      </c>
      <c r="J447" s="8" t="s">
        <v>602</v>
      </c>
      <c r="K447" s="8" t="s">
        <v>24</v>
      </c>
      <c r="L447" s="6"/>
      <c r="M447" s="7">
        <v>45724</v>
      </c>
      <c r="N447" s="6" t="s">
        <v>25</v>
      </c>
      <c r="O447" s="8" t="s">
        <v>992</v>
      </c>
      <c r="P447" s="6" t="str">
        <f>HYPERLINK("https://docs.wto.org/imrd/directdoc.asp?DDFDocuments/t/G/TBTN25/BDI537.DOCX", "https://docs.wto.org/imrd/directdoc.asp?DDFDocuments/t/G/TBTN25/BDI537.DOCX")</f>
        <v>https://docs.wto.org/imrd/directdoc.asp?DDFDocuments/t/G/TBTN25/BDI537.DOCX</v>
      </c>
      <c r="Q447" s="6" t="str">
        <f>HYPERLINK("https://docs.wto.org/imrd/directdoc.asp?DDFDocuments/u/G/TBTN25/BDI537.DOCX", "https://docs.wto.org/imrd/directdoc.asp?DDFDocuments/u/G/TBTN25/BDI537.DOCX")</f>
        <v>https://docs.wto.org/imrd/directdoc.asp?DDFDocuments/u/G/TBTN25/BDI537.DOCX</v>
      </c>
      <c r="R447" s="6" t="str">
        <f>HYPERLINK("https://docs.wto.org/imrd/directdoc.asp?DDFDocuments/v/G/TBTN25/BDI537.DOCX", "https://docs.wto.org/imrd/directdoc.asp?DDFDocuments/v/G/TBTN25/BDI537.DOCX")</f>
        <v>https://docs.wto.org/imrd/directdoc.asp?DDFDocuments/v/G/TBTN25/BDI537.DOCX</v>
      </c>
    </row>
    <row r="448" spans="1:18" ht="45" x14ac:dyDescent="0.25">
      <c r="A448" s="8" t="s">
        <v>977</v>
      </c>
      <c r="B448" s="6" t="s">
        <v>46</v>
      </c>
      <c r="C448" s="7">
        <v>45664</v>
      </c>
      <c r="D448" s="9" t="str">
        <f>HYPERLINK("https://eping.wto.org/en/Search?viewData= G/TBT/N/BDI/540, G/TBT/N/KEN/1732, G/TBT/N/RWA/1107, G/TBT/N/TZA/1243, G/TBT/N/UGA/2080"," G/TBT/N/BDI/540, G/TBT/N/KEN/1732, G/TBT/N/RWA/1107, G/TBT/N/TZA/1243, G/TBT/N/UGA/2080")</f>
        <v xml:space="preserve"> G/TBT/N/BDI/540, G/TBT/N/KEN/1732, G/TBT/N/RWA/1107, G/TBT/N/TZA/1243, G/TBT/N/UGA/2080</v>
      </c>
      <c r="E448" s="8" t="s">
        <v>975</v>
      </c>
      <c r="F448" s="8" t="s">
        <v>976</v>
      </c>
      <c r="H448" s="8" t="s">
        <v>978</v>
      </c>
      <c r="I448" s="8" t="s">
        <v>979</v>
      </c>
      <c r="J448" s="8" t="s">
        <v>544</v>
      </c>
      <c r="K448" s="8" t="s">
        <v>24</v>
      </c>
      <c r="L448" s="6"/>
      <c r="M448" s="7">
        <v>45724</v>
      </c>
      <c r="N448" s="6" t="s">
        <v>25</v>
      </c>
      <c r="O448" s="8" t="s">
        <v>980</v>
      </c>
      <c r="P448" s="6" t="str">
        <f>HYPERLINK("https://docs.wto.org/imrd/directdoc.asp?DDFDocuments/t/G/TBTN25/BDI540.DOCX", "https://docs.wto.org/imrd/directdoc.asp?DDFDocuments/t/G/TBTN25/BDI540.DOCX")</f>
        <v>https://docs.wto.org/imrd/directdoc.asp?DDFDocuments/t/G/TBTN25/BDI540.DOCX</v>
      </c>
      <c r="Q448" s="6" t="str">
        <f>HYPERLINK("https://docs.wto.org/imrd/directdoc.asp?DDFDocuments/u/G/TBTN25/BDI540.DOCX", "https://docs.wto.org/imrd/directdoc.asp?DDFDocuments/u/G/TBTN25/BDI540.DOCX")</f>
        <v>https://docs.wto.org/imrd/directdoc.asp?DDFDocuments/u/G/TBTN25/BDI540.DOCX</v>
      </c>
      <c r="R448" s="6" t="str">
        <f>HYPERLINK("https://docs.wto.org/imrd/directdoc.asp?DDFDocuments/v/G/TBTN25/BDI540.DOCX", "https://docs.wto.org/imrd/directdoc.asp?DDFDocuments/v/G/TBTN25/BDI540.DOCX")</f>
        <v>https://docs.wto.org/imrd/directdoc.asp?DDFDocuments/v/G/TBTN25/BDI540.DOCX</v>
      </c>
    </row>
    <row r="449" spans="1:18" ht="409.5" x14ac:dyDescent="0.25">
      <c r="A449" s="8" t="s">
        <v>959</v>
      </c>
      <c r="B449" s="6" t="s">
        <v>46</v>
      </c>
      <c r="C449" s="7">
        <v>45664</v>
      </c>
      <c r="D449" s="9" t="str">
        <f>HYPERLINK("https://eping.wto.org/en/Search?viewData= G/TBT/N/BDI/534, G/TBT/N/KEN/1725, G/TBT/N/RWA/1101, G/TBT/N/TZA/1237, G/TBT/N/UGA/2074"," G/TBT/N/BDI/534, G/TBT/N/KEN/1725, G/TBT/N/RWA/1101, G/TBT/N/TZA/1237, G/TBT/N/UGA/2074")</f>
        <v xml:space="preserve"> G/TBT/N/BDI/534, G/TBT/N/KEN/1725, G/TBT/N/RWA/1101, G/TBT/N/TZA/1237, G/TBT/N/UGA/2074</v>
      </c>
      <c r="E449" s="8" t="s">
        <v>968</v>
      </c>
      <c r="F449" s="8" t="s">
        <v>969</v>
      </c>
      <c r="H449" s="8" t="s">
        <v>24</v>
      </c>
      <c r="I449" s="8" t="s">
        <v>960</v>
      </c>
      <c r="J449" s="8" t="s">
        <v>602</v>
      </c>
      <c r="K449" s="8" t="s">
        <v>24</v>
      </c>
      <c r="L449" s="6"/>
      <c r="M449" s="7">
        <v>45724</v>
      </c>
      <c r="N449" s="6" t="s">
        <v>25</v>
      </c>
      <c r="O449" s="8" t="s">
        <v>970</v>
      </c>
      <c r="P449" s="6" t="str">
        <f>HYPERLINK("https://docs.wto.org/imrd/directdoc.asp?DDFDocuments/t/G/TBTN25/BDI534.DOCX", "https://docs.wto.org/imrd/directdoc.asp?DDFDocuments/t/G/TBTN25/BDI534.DOCX")</f>
        <v>https://docs.wto.org/imrd/directdoc.asp?DDFDocuments/t/G/TBTN25/BDI534.DOCX</v>
      </c>
      <c r="Q449" s="6"/>
      <c r="R449" s="6"/>
    </row>
    <row r="450" spans="1:18" ht="409.5" x14ac:dyDescent="0.25">
      <c r="A450" s="8" t="s">
        <v>959</v>
      </c>
      <c r="B450" s="6" t="s">
        <v>27</v>
      </c>
      <c r="C450" s="7">
        <v>45664</v>
      </c>
      <c r="D450" s="9" t="str">
        <f>HYPERLINK("https://eping.wto.org/en/Search?viewData= G/TBT/N/BDI/535, G/TBT/N/KEN/1726, G/TBT/N/RWA/1102, G/TBT/N/TZA/1238, G/TBT/N/UGA/2075"," G/TBT/N/BDI/535, G/TBT/N/KEN/1726, G/TBT/N/RWA/1102, G/TBT/N/TZA/1238, G/TBT/N/UGA/2075")</f>
        <v xml:space="preserve"> G/TBT/N/BDI/535, G/TBT/N/KEN/1726, G/TBT/N/RWA/1102, G/TBT/N/TZA/1238, G/TBT/N/UGA/2075</v>
      </c>
      <c r="E450" s="8" t="s">
        <v>957</v>
      </c>
      <c r="F450" s="8" t="s">
        <v>958</v>
      </c>
      <c r="H450" s="8" t="s">
        <v>24</v>
      </c>
      <c r="I450" s="8" t="s">
        <v>960</v>
      </c>
      <c r="J450" s="8" t="s">
        <v>602</v>
      </c>
      <c r="K450" s="8" t="s">
        <v>24</v>
      </c>
      <c r="L450" s="6"/>
      <c r="M450" s="7">
        <v>45724</v>
      </c>
      <c r="N450" s="6" t="s">
        <v>25</v>
      </c>
      <c r="O450" s="8" t="s">
        <v>961</v>
      </c>
      <c r="P450" s="6" t="str">
        <f>HYPERLINK("https://docs.wto.org/imrd/directdoc.asp?DDFDocuments/t/G/TBTN25/BDI535.DOCX", "https://docs.wto.org/imrd/directdoc.asp?DDFDocuments/t/G/TBTN25/BDI535.DOCX")</f>
        <v>https://docs.wto.org/imrd/directdoc.asp?DDFDocuments/t/G/TBTN25/BDI535.DOCX</v>
      </c>
      <c r="Q450" s="6" t="str">
        <f>HYPERLINK("https://docs.wto.org/imrd/directdoc.asp?DDFDocuments/u/G/TBTN25/BDI535.DOCX", "https://docs.wto.org/imrd/directdoc.asp?DDFDocuments/u/G/TBTN25/BDI535.DOCX")</f>
        <v>https://docs.wto.org/imrd/directdoc.asp?DDFDocuments/u/G/TBTN25/BDI535.DOCX</v>
      </c>
      <c r="R450" s="6" t="str">
        <f>HYPERLINK("https://docs.wto.org/imrd/directdoc.asp?DDFDocuments/v/G/TBTN25/BDI535.DOCX", "https://docs.wto.org/imrd/directdoc.asp?DDFDocuments/v/G/TBTN25/BDI535.DOCX")</f>
        <v>https://docs.wto.org/imrd/directdoc.asp?DDFDocuments/v/G/TBTN25/BDI535.DOCX</v>
      </c>
    </row>
    <row r="451" spans="1:18" ht="45" x14ac:dyDescent="0.25">
      <c r="A451" s="8" t="s">
        <v>599</v>
      </c>
      <c r="B451" s="6" t="s">
        <v>46</v>
      </c>
      <c r="C451" s="7">
        <v>45664</v>
      </c>
      <c r="D451" s="9" t="str">
        <f>HYPERLINK("https://eping.wto.org/en/Search?viewData= G/TBT/N/BDI/538, G/TBT/N/KEN/1729, G/TBT/N/RWA/1105, G/TBT/N/TZA/1241, G/TBT/N/UGA/2078"," G/TBT/N/BDI/538, G/TBT/N/KEN/1729, G/TBT/N/RWA/1105, G/TBT/N/TZA/1241, G/TBT/N/UGA/2078")</f>
        <v xml:space="preserve"> G/TBT/N/BDI/538, G/TBT/N/KEN/1729, G/TBT/N/RWA/1105, G/TBT/N/TZA/1241, G/TBT/N/UGA/2078</v>
      </c>
      <c r="E451" s="8" t="s">
        <v>987</v>
      </c>
      <c r="F451" s="8" t="s">
        <v>988</v>
      </c>
      <c r="H451" s="8" t="s">
        <v>24</v>
      </c>
      <c r="I451" s="8" t="s">
        <v>601</v>
      </c>
      <c r="J451" s="8" t="s">
        <v>602</v>
      </c>
      <c r="K451" s="8" t="s">
        <v>81</v>
      </c>
      <c r="L451" s="6"/>
      <c r="M451" s="7">
        <v>45724</v>
      </c>
      <c r="N451" s="6" t="s">
        <v>25</v>
      </c>
      <c r="O451" s="8" t="s">
        <v>989</v>
      </c>
      <c r="P451" s="6" t="str">
        <f>HYPERLINK("https://docs.wto.org/imrd/directdoc.asp?DDFDocuments/t/G/TBTN25/BDI538.DOCX", "https://docs.wto.org/imrd/directdoc.asp?DDFDocuments/t/G/TBTN25/BDI538.DOCX")</f>
        <v>https://docs.wto.org/imrd/directdoc.asp?DDFDocuments/t/G/TBTN25/BDI538.DOCX</v>
      </c>
      <c r="Q451" s="6" t="str">
        <f>HYPERLINK("https://docs.wto.org/imrd/directdoc.asp?DDFDocuments/u/G/TBTN25/BDI538.DOCX", "https://docs.wto.org/imrd/directdoc.asp?DDFDocuments/u/G/TBTN25/BDI538.DOCX")</f>
        <v>https://docs.wto.org/imrd/directdoc.asp?DDFDocuments/u/G/TBTN25/BDI538.DOCX</v>
      </c>
      <c r="R451" s="6" t="str">
        <f>HYPERLINK("https://docs.wto.org/imrd/directdoc.asp?DDFDocuments/v/G/TBTN25/BDI538.DOCX", "https://docs.wto.org/imrd/directdoc.asp?DDFDocuments/v/G/TBTN25/BDI538.DOCX")</f>
        <v>https://docs.wto.org/imrd/directdoc.asp?DDFDocuments/v/G/TBTN25/BDI538.DOCX</v>
      </c>
    </row>
    <row r="452" spans="1:18" ht="45" x14ac:dyDescent="0.25">
      <c r="A452" s="8" t="s">
        <v>977</v>
      </c>
      <c r="B452" s="6" t="s">
        <v>45</v>
      </c>
      <c r="C452" s="7">
        <v>45664</v>
      </c>
      <c r="D452" s="9" t="str">
        <f>HYPERLINK("https://eping.wto.org/en/Search?viewData= G/TBT/N/BDI/540, G/TBT/N/KEN/1732, G/TBT/N/RWA/1107, G/TBT/N/TZA/1243, G/TBT/N/UGA/2080"," G/TBT/N/BDI/540, G/TBT/N/KEN/1732, G/TBT/N/RWA/1107, G/TBT/N/TZA/1243, G/TBT/N/UGA/2080")</f>
        <v xml:space="preserve"> G/TBT/N/BDI/540, G/TBT/N/KEN/1732, G/TBT/N/RWA/1107, G/TBT/N/TZA/1243, G/TBT/N/UGA/2080</v>
      </c>
      <c r="E452" s="8" t="s">
        <v>975</v>
      </c>
      <c r="F452" s="8" t="s">
        <v>976</v>
      </c>
      <c r="H452" s="8" t="s">
        <v>978</v>
      </c>
      <c r="I452" s="8" t="s">
        <v>979</v>
      </c>
      <c r="J452" s="8" t="s">
        <v>544</v>
      </c>
      <c r="K452" s="8" t="s">
        <v>24</v>
      </c>
      <c r="L452" s="6"/>
      <c r="M452" s="7">
        <v>45724</v>
      </c>
      <c r="N452" s="6" t="s">
        <v>25</v>
      </c>
      <c r="O452" s="8" t="s">
        <v>980</v>
      </c>
      <c r="P452" s="6" t="str">
        <f>HYPERLINK("https://docs.wto.org/imrd/directdoc.asp?DDFDocuments/t/G/TBTN25/BDI540.DOCX", "https://docs.wto.org/imrd/directdoc.asp?DDFDocuments/t/G/TBTN25/BDI540.DOCX")</f>
        <v>https://docs.wto.org/imrd/directdoc.asp?DDFDocuments/t/G/TBTN25/BDI540.DOCX</v>
      </c>
      <c r="Q452" s="6" t="str">
        <f>HYPERLINK("https://docs.wto.org/imrd/directdoc.asp?DDFDocuments/u/G/TBTN25/BDI540.DOCX", "https://docs.wto.org/imrd/directdoc.asp?DDFDocuments/u/G/TBTN25/BDI540.DOCX")</f>
        <v>https://docs.wto.org/imrd/directdoc.asp?DDFDocuments/u/G/TBTN25/BDI540.DOCX</v>
      </c>
      <c r="R452" s="6" t="str">
        <f>HYPERLINK("https://docs.wto.org/imrd/directdoc.asp?DDFDocuments/v/G/TBTN25/BDI540.DOCX", "https://docs.wto.org/imrd/directdoc.asp?DDFDocuments/v/G/TBTN25/BDI540.DOCX")</f>
        <v>https://docs.wto.org/imrd/directdoc.asp?DDFDocuments/v/G/TBTN25/BDI540.DOCX</v>
      </c>
    </row>
    <row r="453" spans="1:18" ht="409.5" x14ac:dyDescent="0.25">
      <c r="A453" s="8" t="s">
        <v>959</v>
      </c>
      <c r="B453" s="6" t="s">
        <v>40</v>
      </c>
      <c r="C453" s="7">
        <v>45664</v>
      </c>
      <c r="D453" s="9" t="str">
        <f>HYPERLINK("https://eping.wto.org/en/Search?viewData= G/TBT/N/BDI/534, G/TBT/N/KEN/1725, G/TBT/N/RWA/1101, G/TBT/N/TZA/1237, G/TBT/N/UGA/2074"," G/TBT/N/BDI/534, G/TBT/N/KEN/1725, G/TBT/N/RWA/1101, G/TBT/N/TZA/1237, G/TBT/N/UGA/2074")</f>
        <v xml:space="preserve"> G/TBT/N/BDI/534, G/TBT/N/KEN/1725, G/TBT/N/RWA/1101, G/TBT/N/TZA/1237, G/TBT/N/UGA/2074</v>
      </c>
      <c r="E453" s="8" t="s">
        <v>968</v>
      </c>
      <c r="F453" s="8" t="s">
        <v>969</v>
      </c>
      <c r="H453" s="8" t="s">
        <v>24</v>
      </c>
      <c r="I453" s="8" t="s">
        <v>960</v>
      </c>
      <c r="J453" s="8" t="s">
        <v>602</v>
      </c>
      <c r="K453" s="8" t="s">
        <v>24</v>
      </c>
      <c r="L453" s="6"/>
      <c r="M453" s="7">
        <v>45724</v>
      </c>
      <c r="N453" s="6" t="s">
        <v>25</v>
      </c>
      <c r="O453" s="8" t="s">
        <v>970</v>
      </c>
      <c r="P453" s="6" t="str">
        <f>HYPERLINK("https://docs.wto.org/imrd/directdoc.asp?DDFDocuments/t/G/TBTN25/BDI534.DOCX", "https://docs.wto.org/imrd/directdoc.asp?DDFDocuments/t/G/TBTN25/BDI534.DOCX")</f>
        <v>https://docs.wto.org/imrd/directdoc.asp?DDFDocuments/t/G/TBTN25/BDI534.DOCX</v>
      </c>
      <c r="Q453" s="6"/>
      <c r="R453" s="6"/>
    </row>
    <row r="454" spans="1:18" ht="45" x14ac:dyDescent="0.25">
      <c r="A454" s="8" t="s">
        <v>1041</v>
      </c>
      <c r="B454" s="6" t="s">
        <v>92</v>
      </c>
      <c r="C454" s="7">
        <v>45663</v>
      </c>
      <c r="D454" s="9" t="str">
        <f>HYPERLINK("https://eping.wto.org/en/Search?viewData= G/TBT/N/EU/1102"," G/TBT/N/EU/1102")</f>
        <v xml:space="preserve"> G/TBT/N/EU/1102</v>
      </c>
      <c r="E454" s="8" t="s">
        <v>1039</v>
      </c>
      <c r="F454" s="8" t="s">
        <v>1040</v>
      </c>
      <c r="H454" s="8" t="s">
        <v>24</v>
      </c>
      <c r="I454" s="8" t="s">
        <v>1042</v>
      </c>
      <c r="J454" s="8" t="s">
        <v>746</v>
      </c>
      <c r="K454" s="8" t="s">
        <v>24</v>
      </c>
      <c r="L454" s="6"/>
      <c r="M454" s="7">
        <v>45723</v>
      </c>
      <c r="N454" s="6" t="s">
        <v>25</v>
      </c>
      <c r="O454" s="8" t="s">
        <v>1043</v>
      </c>
      <c r="P454" s="6" t="str">
        <f>HYPERLINK("https://docs.wto.org/imrd/directdoc.asp?DDFDocuments/t/G/TBTN25/EU1102.DOCX", "https://docs.wto.org/imrd/directdoc.asp?DDFDocuments/t/G/TBTN25/EU1102.DOCX")</f>
        <v>https://docs.wto.org/imrd/directdoc.asp?DDFDocuments/t/G/TBTN25/EU1102.DOCX</v>
      </c>
      <c r="Q454" s="6" t="str">
        <f>HYPERLINK("https://docs.wto.org/imrd/directdoc.asp?DDFDocuments/u/G/TBTN25/EU1102.DOCX", "https://docs.wto.org/imrd/directdoc.asp?DDFDocuments/u/G/TBTN25/EU1102.DOCX")</f>
        <v>https://docs.wto.org/imrd/directdoc.asp?DDFDocuments/u/G/TBTN25/EU1102.DOCX</v>
      </c>
      <c r="R454" s="6" t="str">
        <f>HYPERLINK("https://docs.wto.org/imrd/directdoc.asp?DDFDocuments/v/G/TBTN25/EU1102.DOCX", "https://docs.wto.org/imrd/directdoc.asp?DDFDocuments/v/G/TBTN25/EU1102.DOCX")</f>
        <v>https://docs.wto.org/imrd/directdoc.asp?DDFDocuments/v/G/TBTN25/EU1102.DOCX</v>
      </c>
    </row>
    <row r="455" spans="1:18" ht="45" x14ac:dyDescent="0.25">
      <c r="A455" s="8" t="s">
        <v>1041</v>
      </c>
      <c r="B455" s="6" t="s">
        <v>92</v>
      </c>
      <c r="C455" s="7">
        <v>45663</v>
      </c>
      <c r="D455" s="9" t="str">
        <f>HYPERLINK("https://eping.wto.org/en/Search?viewData= G/TBT/N/EU/1104"," G/TBT/N/EU/1104")</f>
        <v xml:space="preserve"> G/TBT/N/EU/1104</v>
      </c>
      <c r="E455" s="8" t="s">
        <v>1044</v>
      </c>
      <c r="F455" s="8" t="s">
        <v>1045</v>
      </c>
      <c r="H455" s="8" t="s">
        <v>24</v>
      </c>
      <c r="I455" s="8" t="s">
        <v>1042</v>
      </c>
      <c r="J455" s="8" t="s">
        <v>746</v>
      </c>
      <c r="K455" s="8" t="s">
        <v>24</v>
      </c>
      <c r="L455" s="6"/>
      <c r="M455" s="7">
        <v>45723</v>
      </c>
      <c r="N455" s="6" t="s">
        <v>25</v>
      </c>
      <c r="O455" s="8" t="s">
        <v>1046</v>
      </c>
      <c r="P455" s="6" t="str">
        <f>HYPERLINK("https://docs.wto.org/imrd/directdoc.asp?DDFDocuments/t/G/TBTN25/EU1104.DOCX", "https://docs.wto.org/imrd/directdoc.asp?DDFDocuments/t/G/TBTN25/EU1104.DOCX")</f>
        <v>https://docs.wto.org/imrd/directdoc.asp?DDFDocuments/t/G/TBTN25/EU1104.DOCX</v>
      </c>
      <c r="Q455" s="6" t="str">
        <f>HYPERLINK("https://docs.wto.org/imrd/directdoc.asp?DDFDocuments/u/G/TBTN25/EU1104.DOCX", "https://docs.wto.org/imrd/directdoc.asp?DDFDocuments/u/G/TBTN25/EU1104.DOCX")</f>
        <v>https://docs.wto.org/imrd/directdoc.asp?DDFDocuments/u/G/TBTN25/EU1104.DOCX</v>
      </c>
      <c r="R455" s="6" t="str">
        <f>HYPERLINK("https://docs.wto.org/imrd/directdoc.asp?DDFDocuments/v/G/TBTN25/EU1104.DOCX", "https://docs.wto.org/imrd/directdoc.asp?DDFDocuments/v/G/TBTN25/EU1104.DOCX")</f>
        <v>https://docs.wto.org/imrd/directdoc.asp?DDFDocuments/v/G/TBTN25/EU1104.DOCX</v>
      </c>
    </row>
    <row r="456" spans="1:18" ht="45" x14ac:dyDescent="0.25">
      <c r="A456" s="8" t="s">
        <v>1041</v>
      </c>
      <c r="B456" s="6" t="s">
        <v>92</v>
      </c>
      <c r="C456" s="7">
        <v>45663</v>
      </c>
      <c r="D456" s="9" t="str">
        <f>HYPERLINK("https://eping.wto.org/en/Search?viewData= G/TBT/N/EU/1103"," G/TBT/N/EU/1103")</f>
        <v xml:space="preserve"> G/TBT/N/EU/1103</v>
      </c>
      <c r="E456" s="8" t="s">
        <v>1047</v>
      </c>
      <c r="F456" s="8" t="s">
        <v>1048</v>
      </c>
      <c r="H456" s="8" t="s">
        <v>24</v>
      </c>
      <c r="I456" s="8" t="s">
        <v>1042</v>
      </c>
      <c r="J456" s="8" t="s">
        <v>746</v>
      </c>
      <c r="K456" s="8" t="s">
        <v>24</v>
      </c>
      <c r="L456" s="6"/>
      <c r="M456" s="7">
        <v>45723</v>
      </c>
      <c r="N456" s="6" t="s">
        <v>25</v>
      </c>
      <c r="O456" s="8" t="s">
        <v>1049</v>
      </c>
      <c r="P456" s="6" t="str">
        <f>HYPERLINK("https://docs.wto.org/imrd/directdoc.asp?DDFDocuments/t/G/TBTN25/EU1103.DOCX", "https://docs.wto.org/imrd/directdoc.asp?DDFDocuments/t/G/TBTN25/EU1103.DOCX")</f>
        <v>https://docs.wto.org/imrd/directdoc.asp?DDFDocuments/t/G/TBTN25/EU1103.DOCX</v>
      </c>
      <c r="Q456" s="6" t="str">
        <f>HYPERLINK("https://docs.wto.org/imrd/directdoc.asp?DDFDocuments/u/G/TBTN25/EU1103.DOCX", "https://docs.wto.org/imrd/directdoc.asp?DDFDocuments/u/G/TBTN25/EU1103.DOCX")</f>
        <v>https://docs.wto.org/imrd/directdoc.asp?DDFDocuments/u/G/TBTN25/EU1103.DOCX</v>
      </c>
      <c r="R456" s="6" t="str">
        <f>HYPERLINK("https://docs.wto.org/imrd/directdoc.asp?DDFDocuments/v/G/TBTN25/EU1103.DOCX", "https://docs.wto.org/imrd/directdoc.asp?DDFDocuments/v/G/TBTN25/EU1103.DOCX")</f>
        <v>https://docs.wto.org/imrd/directdoc.asp?DDFDocuments/v/G/TBTN25/EU1103.DOCX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2025-02-03T10:24:34Z</dcterms:created>
  <dcterms:modified xsi:type="dcterms:W3CDTF">2025-02-03T10:24:34Z</dcterms:modified>
</cp:coreProperties>
</file>