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760B9A2C-9F33-4F24-BC21-CF3A0AADE977}"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1" l="1"/>
  <c r="Q29" i="1"/>
  <c r="P29" i="1"/>
  <c r="C29" i="1"/>
  <c r="R37" i="1"/>
  <c r="Q37" i="1"/>
  <c r="P37" i="1"/>
  <c r="C37" i="1"/>
  <c r="R36" i="1"/>
  <c r="Q36" i="1"/>
  <c r="P36" i="1"/>
  <c r="C36" i="1"/>
  <c r="R174" i="1"/>
  <c r="Q174" i="1"/>
  <c r="P174" i="1"/>
  <c r="C174" i="1"/>
  <c r="R201" i="1"/>
  <c r="Q201" i="1"/>
  <c r="P201" i="1"/>
  <c r="C201" i="1"/>
  <c r="R152" i="1"/>
  <c r="Q152" i="1"/>
  <c r="P152" i="1"/>
  <c r="C152" i="1"/>
  <c r="R139" i="1"/>
  <c r="Q139" i="1"/>
  <c r="P139" i="1"/>
  <c r="C139" i="1"/>
  <c r="R161" i="1"/>
  <c r="Q161" i="1"/>
  <c r="P161" i="1"/>
  <c r="C161" i="1"/>
  <c r="R171" i="1"/>
  <c r="Q171" i="1"/>
  <c r="P171" i="1"/>
  <c r="C171" i="1"/>
  <c r="R145" i="1"/>
  <c r="Q145" i="1"/>
  <c r="P145" i="1"/>
  <c r="C145" i="1"/>
  <c r="R192" i="1"/>
  <c r="Q192" i="1"/>
  <c r="P192" i="1"/>
  <c r="C192" i="1"/>
  <c r="R16" i="1"/>
  <c r="Q16" i="1"/>
  <c r="P16" i="1"/>
  <c r="C16" i="1"/>
  <c r="R24" i="1"/>
  <c r="Q24" i="1"/>
  <c r="P24" i="1"/>
  <c r="C24" i="1"/>
  <c r="R164" i="1"/>
  <c r="Q164" i="1"/>
  <c r="P164" i="1"/>
  <c r="C164" i="1"/>
  <c r="R6" i="1"/>
  <c r="Q6" i="1"/>
  <c r="P6" i="1"/>
  <c r="C6" i="1"/>
  <c r="R210" i="1"/>
  <c r="Q210" i="1"/>
  <c r="P210" i="1"/>
  <c r="C210" i="1"/>
  <c r="R3" i="1"/>
  <c r="Q3" i="1"/>
  <c r="P3" i="1"/>
  <c r="C3" i="1"/>
  <c r="R160" i="1"/>
  <c r="Q160" i="1"/>
  <c r="P160" i="1"/>
  <c r="C160" i="1"/>
  <c r="R17" i="1"/>
  <c r="Q17" i="1"/>
  <c r="P17" i="1"/>
  <c r="C17" i="1"/>
  <c r="R21" i="1"/>
  <c r="Q21" i="1"/>
  <c r="P21" i="1"/>
  <c r="C21" i="1"/>
  <c r="R213" i="1"/>
  <c r="Q213" i="1"/>
  <c r="P213" i="1"/>
  <c r="C213" i="1"/>
  <c r="R142" i="1"/>
  <c r="Q142" i="1"/>
  <c r="P142" i="1"/>
  <c r="C142" i="1"/>
  <c r="R200" i="1"/>
  <c r="Q200" i="1"/>
  <c r="P200" i="1"/>
  <c r="C200" i="1"/>
  <c r="R199" i="1"/>
  <c r="Q199" i="1"/>
  <c r="P199" i="1"/>
  <c r="C199" i="1"/>
  <c r="R198" i="1"/>
  <c r="Q198" i="1"/>
  <c r="P198" i="1"/>
  <c r="C198" i="1"/>
  <c r="R197" i="1"/>
  <c r="Q197" i="1"/>
  <c r="P197" i="1"/>
  <c r="C197" i="1"/>
  <c r="R196" i="1"/>
  <c r="Q196" i="1"/>
  <c r="P196" i="1"/>
  <c r="C196" i="1"/>
  <c r="R166" i="1"/>
  <c r="Q166" i="1"/>
  <c r="P166" i="1"/>
  <c r="C166" i="1"/>
  <c r="R216" i="1"/>
  <c r="Q216" i="1"/>
  <c r="P216" i="1"/>
  <c r="C216" i="1"/>
  <c r="R217" i="1"/>
  <c r="Q217" i="1"/>
  <c r="P217" i="1"/>
  <c r="C217" i="1"/>
  <c r="R194" i="1"/>
  <c r="Q194" i="1"/>
  <c r="P194" i="1"/>
  <c r="C194" i="1"/>
  <c r="R75" i="1"/>
  <c r="Q75" i="1"/>
  <c r="P75" i="1"/>
  <c r="C75" i="1"/>
  <c r="R153" i="1"/>
  <c r="Q153" i="1"/>
  <c r="P153" i="1"/>
  <c r="C153" i="1"/>
  <c r="R27" i="1"/>
  <c r="Q27" i="1"/>
  <c r="P27" i="1"/>
  <c r="C27" i="1"/>
  <c r="R211" i="1"/>
  <c r="Q211" i="1"/>
  <c r="P211" i="1"/>
  <c r="C211" i="1"/>
  <c r="R136" i="1"/>
  <c r="Q136" i="1"/>
  <c r="P136" i="1"/>
  <c r="C136" i="1"/>
  <c r="R156" i="1"/>
  <c r="Q156" i="1"/>
  <c r="P156" i="1"/>
  <c r="C156" i="1"/>
  <c r="R98" i="1"/>
  <c r="Q98" i="1"/>
  <c r="P98" i="1"/>
  <c r="C98" i="1"/>
  <c r="R215" i="1"/>
  <c r="Q215" i="1"/>
  <c r="P215" i="1"/>
  <c r="C215" i="1"/>
  <c r="R61" i="1"/>
  <c r="Q61" i="1"/>
  <c r="P61" i="1"/>
  <c r="C61" i="1"/>
  <c r="R2" i="1"/>
  <c r="Q2" i="1"/>
  <c r="P2" i="1"/>
  <c r="C2" i="1"/>
  <c r="R68" i="1"/>
  <c r="Q68" i="1"/>
  <c r="P68" i="1"/>
  <c r="C68" i="1"/>
  <c r="R206" i="1"/>
  <c r="Q206" i="1"/>
  <c r="P206" i="1"/>
  <c r="C206" i="1"/>
  <c r="R175" i="1"/>
  <c r="Q175" i="1"/>
  <c r="P175" i="1"/>
  <c r="C175" i="1"/>
  <c r="R212" i="1"/>
  <c r="Q212" i="1"/>
  <c r="P212" i="1"/>
  <c r="C212" i="1"/>
  <c r="R207" i="1"/>
  <c r="Q207" i="1"/>
  <c r="P207" i="1"/>
  <c r="C207" i="1"/>
  <c r="R65" i="1"/>
  <c r="Q65" i="1"/>
  <c r="P65" i="1"/>
  <c r="C65" i="1"/>
  <c r="R52" i="1"/>
  <c r="Q52" i="1"/>
  <c r="P52" i="1"/>
  <c r="C52" i="1"/>
  <c r="R59" i="1"/>
  <c r="Q59" i="1"/>
  <c r="P59" i="1"/>
  <c r="C59" i="1"/>
  <c r="R8" i="1"/>
  <c r="Q8" i="1"/>
  <c r="P8" i="1"/>
  <c r="C8" i="1"/>
  <c r="R141" i="1"/>
  <c r="Q141" i="1"/>
  <c r="P141" i="1"/>
  <c r="C141" i="1"/>
  <c r="R209" i="1"/>
  <c r="Q209" i="1"/>
  <c r="P209" i="1"/>
  <c r="C209" i="1"/>
  <c r="R169" i="1"/>
  <c r="Q169" i="1"/>
  <c r="P169" i="1"/>
  <c r="C169" i="1"/>
  <c r="R5" i="1"/>
  <c r="Q5" i="1"/>
  <c r="P5" i="1"/>
  <c r="C5" i="1"/>
  <c r="R53" i="1"/>
  <c r="Q53" i="1"/>
  <c r="P53" i="1"/>
  <c r="C53" i="1"/>
  <c r="R60" i="1"/>
  <c r="Q60" i="1"/>
  <c r="P60" i="1"/>
  <c r="C60" i="1"/>
  <c r="R35" i="1"/>
  <c r="Q35" i="1"/>
  <c r="P35" i="1"/>
  <c r="C35" i="1"/>
  <c r="R69" i="1"/>
  <c r="Q69" i="1"/>
  <c r="P69" i="1"/>
  <c r="C69" i="1"/>
  <c r="R74" i="1"/>
  <c r="Q74" i="1"/>
  <c r="P74" i="1"/>
  <c r="C74" i="1"/>
  <c r="R140" i="1"/>
  <c r="Q140" i="1"/>
  <c r="P140" i="1"/>
  <c r="C140" i="1"/>
  <c r="R14" i="1"/>
  <c r="Q14" i="1"/>
  <c r="P14" i="1"/>
  <c r="C14" i="1"/>
  <c r="R32" i="1"/>
  <c r="Q32" i="1"/>
  <c r="P32" i="1"/>
  <c r="C32" i="1"/>
  <c r="R30" i="1"/>
  <c r="Q30" i="1"/>
  <c r="P30" i="1"/>
  <c r="C30" i="1"/>
  <c r="R149" i="1"/>
  <c r="Q149" i="1"/>
  <c r="P149" i="1"/>
  <c r="C149" i="1"/>
  <c r="R85" i="1"/>
  <c r="Q85" i="1"/>
  <c r="P85" i="1"/>
  <c r="C85" i="1"/>
  <c r="R43" i="1"/>
  <c r="Q43" i="1"/>
  <c r="P43" i="1"/>
  <c r="C43" i="1"/>
  <c r="R214" i="1"/>
  <c r="Q214" i="1"/>
  <c r="P214" i="1"/>
  <c r="C214" i="1"/>
  <c r="R28" i="1"/>
  <c r="Q28" i="1"/>
  <c r="P28" i="1"/>
  <c r="C28" i="1"/>
  <c r="R84" i="1"/>
  <c r="Q84" i="1"/>
  <c r="P84" i="1"/>
  <c r="C84" i="1"/>
  <c r="R189" i="1"/>
  <c r="Q189" i="1"/>
  <c r="P189" i="1"/>
  <c r="C189" i="1"/>
  <c r="R72" i="1"/>
  <c r="Q72" i="1"/>
  <c r="P72" i="1"/>
  <c r="C72" i="1"/>
  <c r="R42" i="1"/>
  <c r="Q42" i="1"/>
  <c r="P42" i="1"/>
  <c r="C42" i="1"/>
  <c r="R48" i="1"/>
  <c r="Q48" i="1"/>
  <c r="P48" i="1"/>
  <c r="C48" i="1"/>
  <c r="R148" i="1"/>
  <c r="Q148" i="1"/>
  <c r="P148" i="1"/>
  <c r="C148" i="1"/>
  <c r="R188" i="1"/>
  <c r="Q188" i="1"/>
  <c r="P188" i="1"/>
  <c r="C188" i="1"/>
  <c r="R73" i="1"/>
  <c r="Q73" i="1"/>
  <c r="P73" i="1"/>
  <c r="C73" i="1"/>
  <c r="R90" i="1"/>
  <c r="Q90" i="1"/>
  <c r="P90" i="1"/>
  <c r="C90" i="1"/>
  <c r="R47" i="1"/>
  <c r="Q47" i="1"/>
  <c r="P47" i="1"/>
  <c r="C47" i="1"/>
  <c r="R190" i="1"/>
  <c r="Q190" i="1"/>
  <c r="P190" i="1"/>
  <c r="C190" i="1"/>
  <c r="R63" i="1"/>
  <c r="Q63" i="1"/>
  <c r="P63" i="1"/>
  <c r="C63" i="1"/>
  <c r="R202" i="1"/>
  <c r="Q202" i="1"/>
  <c r="P202" i="1"/>
  <c r="C202" i="1"/>
  <c r="R71" i="1"/>
  <c r="Q71" i="1"/>
  <c r="P71" i="1"/>
  <c r="C71" i="1"/>
  <c r="R83" i="1"/>
  <c r="Q83" i="1"/>
  <c r="P83" i="1"/>
  <c r="C83" i="1"/>
  <c r="R46" i="1"/>
  <c r="Q46" i="1"/>
  <c r="P46" i="1"/>
  <c r="C46" i="1"/>
  <c r="R41" i="1"/>
  <c r="Q41" i="1"/>
  <c r="P41" i="1"/>
  <c r="C41" i="1"/>
  <c r="R39" i="1"/>
  <c r="Q39" i="1"/>
  <c r="P39" i="1"/>
  <c r="C39" i="1"/>
  <c r="R40" i="1"/>
  <c r="Q40" i="1"/>
  <c r="P40" i="1"/>
  <c r="C40" i="1"/>
  <c r="R204" i="1"/>
  <c r="Q204" i="1"/>
  <c r="P204" i="1"/>
  <c r="C204" i="1"/>
  <c r="R208" i="1"/>
  <c r="Q208" i="1"/>
  <c r="P208" i="1"/>
  <c r="C208" i="1"/>
  <c r="R138" i="1"/>
  <c r="Q138" i="1"/>
  <c r="P138" i="1"/>
  <c r="C138" i="1"/>
  <c r="R186" i="1"/>
  <c r="Q186" i="1"/>
  <c r="P186" i="1"/>
  <c r="C186" i="1"/>
  <c r="R82" i="1"/>
  <c r="Q82" i="1"/>
  <c r="P82" i="1"/>
  <c r="C82" i="1"/>
  <c r="R195" i="1"/>
  <c r="Q195" i="1"/>
  <c r="P195" i="1"/>
  <c r="C195" i="1"/>
  <c r="R9" i="1"/>
  <c r="Q9" i="1"/>
  <c r="P9" i="1"/>
  <c r="C9" i="1"/>
  <c r="R89" i="1"/>
  <c r="Q89" i="1"/>
  <c r="P89" i="1"/>
  <c r="C89" i="1"/>
  <c r="R185" i="1"/>
  <c r="Q185" i="1"/>
  <c r="P185" i="1"/>
  <c r="C185" i="1"/>
  <c r="R88" i="1"/>
  <c r="Q88" i="1"/>
  <c r="P88" i="1"/>
  <c r="C88" i="1"/>
  <c r="R81" i="1"/>
  <c r="Q81" i="1"/>
  <c r="P81" i="1"/>
  <c r="C81" i="1"/>
  <c r="R80" i="1"/>
  <c r="Q80" i="1"/>
  <c r="P80" i="1"/>
  <c r="C80" i="1"/>
  <c r="R184" i="1"/>
  <c r="Q184" i="1"/>
  <c r="P184" i="1"/>
  <c r="C184" i="1"/>
  <c r="R45" i="1"/>
  <c r="Q45" i="1"/>
  <c r="P45" i="1"/>
  <c r="C45" i="1"/>
  <c r="R87" i="1"/>
  <c r="Q87" i="1"/>
  <c r="P87" i="1"/>
  <c r="C87" i="1"/>
  <c r="R70" i="1"/>
  <c r="Q70" i="1"/>
  <c r="P70" i="1"/>
  <c r="C70" i="1"/>
  <c r="R67" i="1"/>
  <c r="Q67" i="1"/>
  <c r="P67" i="1"/>
  <c r="C67" i="1"/>
  <c r="R151" i="1"/>
  <c r="Q151" i="1"/>
  <c r="P151" i="1"/>
  <c r="C151" i="1"/>
  <c r="R79" i="1"/>
  <c r="Q79" i="1"/>
  <c r="P79" i="1"/>
  <c r="C79" i="1"/>
  <c r="R183" i="1"/>
  <c r="Q183" i="1"/>
  <c r="P183" i="1"/>
  <c r="C183" i="1"/>
  <c r="R78" i="1"/>
  <c r="Q78" i="1"/>
  <c r="P78" i="1"/>
  <c r="C78" i="1"/>
  <c r="R76" i="1"/>
  <c r="Q76" i="1"/>
  <c r="P76" i="1"/>
  <c r="C76" i="1"/>
  <c r="R10" i="1"/>
  <c r="Q10" i="1"/>
  <c r="P10" i="1"/>
  <c r="C10" i="1"/>
  <c r="R44" i="1"/>
  <c r="Q44" i="1"/>
  <c r="P44" i="1"/>
  <c r="C44" i="1"/>
  <c r="R147" i="1"/>
  <c r="Q147" i="1"/>
  <c r="P147" i="1"/>
  <c r="C147" i="1"/>
  <c r="R62" i="1"/>
  <c r="Q62" i="1"/>
  <c r="P62" i="1"/>
  <c r="C62" i="1"/>
  <c r="R182" i="1"/>
  <c r="Q182" i="1"/>
  <c r="P182" i="1"/>
  <c r="C182" i="1"/>
  <c r="R66" i="1"/>
  <c r="Q66" i="1"/>
  <c r="P66" i="1"/>
  <c r="C66" i="1"/>
  <c r="R58" i="1"/>
  <c r="Q58" i="1"/>
  <c r="P58" i="1"/>
  <c r="C58" i="1"/>
  <c r="R64" i="1"/>
  <c r="Q64" i="1"/>
  <c r="P64" i="1"/>
  <c r="C64" i="1"/>
  <c r="R77" i="1"/>
  <c r="Q77" i="1"/>
  <c r="P77" i="1"/>
  <c r="C77" i="1"/>
  <c r="R86" i="1"/>
  <c r="Q86" i="1"/>
  <c r="P86" i="1"/>
  <c r="C86" i="1"/>
  <c r="R38" i="1"/>
  <c r="Q38" i="1"/>
  <c r="P38" i="1"/>
  <c r="C38" i="1"/>
  <c r="R162" i="1"/>
  <c r="Q162" i="1"/>
  <c r="P162" i="1"/>
  <c r="C162" i="1"/>
  <c r="R97" i="1"/>
  <c r="Q97" i="1"/>
  <c r="P97" i="1"/>
  <c r="C97" i="1"/>
  <c r="R96" i="1"/>
  <c r="Q96" i="1"/>
  <c r="P96" i="1"/>
  <c r="C96" i="1"/>
  <c r="R95" i="1"/>
  <c r="Q95" i="1"/>
  <c r="P95" i="1"/>
  <c r="C95" i="1"/>
  <c r="R57" i="1"/>
  <c r="Q57" i="1"/>
  <c r="P57" i="1"/>
  <c r="C57" i="1"/>
  <c r="R94" i="1"/>
  <c r="Q94" i="1"/>
  <c r="P94" i="1"/>
  <c r="C94" i="1"/>
  <c r="R93" i="1"/>
  <c r="Q93" i="1"/>
  <c r="P93" i="1"/>
  <c r="C93" i="1"/>
  <c r="R178" i="1"/>
  <c r="Q178" i="1"/>
  <c r="P178" i="1"/>
  <c r="C178" i="1"/>
  <c r="R92" i="1"/>
  <c r="Q92" i="1"/>
  <c r="P92" i="1"/>
  <c r="C92" i="1"/>
  <c r="R91" i="1"/>
  <c r="Q91" i="1"/>
  <c r="P91" i="1"/>
  <c r="C91" i="1"/>
  <c r="R203" i="1"/>
  <c r="Q203" i="1"/>
  <c r="P203" i="1"/>
  <c r="C203" i="1"/>
  <c r="R33" i="1"/>
  <c r="Q33" i="1"/>
  <c r="P33" i="1"/>
  <c r="C33" i="1"/>
  <c r="R157" i="1"/>
  <c r="Q157" i="1"/>
  <c r="P157" i="1"/>
  <c r="C157" i="1"/>
  <c r="R177" i="1"/>
  <c r="Q177" i="1"/>
  <c r="P177" i="1"/>
  <c r="C177" i="1"/>
  <c r="R168" i="1"/>
  <c r="Q168" i="1"/>
  <c r="P168" i="1"/>
  <c r="C168" i="1"/>
  <c r="R108" i="1"/>
  <c r="Q108" i="1"/>
  <c r="P108" i="1"/>
  <c r="C108" i="1"/>
  <c r="R107" i="1"/>
  <c r="Q107" i="1"/>
  <c r="P107" i="1"/>
  <c r="C107" i="1"/>
  <c r="R131" i="1"/>
  <c r="Q131" i="1"/>
  <c r="P131" i="1"/>
  <c r="C131" i="1"/>
  <c r="R130" i="1"/>
  <c r="Q130" i="1"/>
  <c r="P130" i="1"/>
  <c r="C130" i="1"/>
  <c r="R129" i="1"/>
  <c r="Q129" i="1"/>
  <c r="P129" i="1"/>
  <c r="C129" i="1"/>
  <c r="R128" i="1"/>
  <c r="Q128" i="1"/>
  <c r="P128" i="1"/>
  <c r="C128" i="1"/>
  <c r="R127" i="1"/>
  <c r="Q127" i="1"/>
  <c r="P127" i="1"/>
  <c r="C127" i="1"/>
  <c r="R126" i="1"/>
  <c r="Q126" i="1"/>
  <c r="P126" i="1"/>
  <c r="C126" i="1"/>
  <c r="R125" i="1"/>
  <c r="Q125" i="1"/>
  <c r="P125" i="1"/>
  <c r="C125" i="1"/>
  <c r="R124" i="1"/>
  <c r="Q124" i="1"/>
  <c r="P124" i="1"/>
  <c r="C124" i="1"/>
  <c r="R31" i="1"/>
  <c r="Q31" i="1"/>
  <c r="P31" i="1"/>
  <c r="C31" i="1"/>
  <c r="R123" i="1"/>
  <c r="Q123" i="1"/>
  <c r="P123" i="1"/>
  <c r="C123" i="1"/>
  <c r="R132" i="1"/>
  <c r="Q132" i="1"/>
  <c r="P132" i="1"/>
  <c r="C132" i="1"/>
  <c r="R122" i="1"/>
  <c r="Q122" i="1"/>
  <c r="P122" i="1"/>
  <c r="C122" i="1"/>
  <c r="R121" i="1"/>
  <c r="Q121" i="1"/>
  <c r="P121" i="1"/>
  <c r="C121" i="1"/>
  <c r="R120" i="1"/>
  <c r="Q120" i="1"/>
  <c r="P120" i="1"/>
  <c r="C120" i="1"/>
  <c r="R119" i="1"/>
  <c r="Q119" i="1"/>
  <c r="P119" i="1"/>
  <c r="C119" i="1"/>
  <c r="R118" i="1"/>
  <c r="Q118" i="1"/>
  <c r="P118" i="1"/>
  <c r="C118" i="1"/>
  <c r="R117" i="1"/>
  <c r="Q117" i="1"/>
  <c r="P117" i="1"/>
  <c r="C117" i="1"/>
  <c r="R116" i="1"/>
  <c r="Q116" i="1"/>
  <c r="P116" i="1"/>
  <c r="C116" i="1"/>
  <c r="R115" i="1"/>
  <c r="Q115" i="1"/>
  <c r="P115" i="1"/>
  <c r="C115" i="1"/>
  <c r="R114" i="1"/>
  <c r="Q114" i="1"/>
  <c r="P114" i="1"/>
  <c r="C114" i="1"/>
  <c r="R113" i="1"/>
  <c r="Q113" i="1"/>
  <c r="P113" i="1"/>
  <c r="C113" i="1"/>
  <c r="R112" i="1"/>
  <c r="Q112" i="1"/>
  <c r="P112" i="1"/>
  <c r="C112" i="1"/>
  <c r="R111" i="1"/>
  <c r="Q111" i="1"/>
  <c r="P111" i="1"/>
  <c r="C111" i="1"/>
  <c r="R133" i="1"/>
  <c r="Q133" i="1"/>
  <c r="P133" i="1"/>
  <c r="C133" i="1"/>
  <c r="R55" i="1"/>
  <c r="Q55" i="1"/>
  <c r="P55" i="1"/>
  <c r="C55" i="1"/>
  <c r="R110" i="1"/>
  <c r="Q110" i="1"/>
  <c r="P110" i="1"/>
  <c r="C110" i="1"/>
  <c r="R56" i="1"/>
  <c r="Q56" i="1"/>
  <c r="P56" i="1"/>
  <c r="C56" i="1"/>
  <c r="R228" i="1"/>
  <c r="Q228" i="1"/>
  <c r="P228" i="1"/>
  <c r="C228" i="1"/>
  <c r="R49" i="1"/>
  <c r="Q49" i="1"/>
  <c r="P49" i="1"/>
  <c r="C49" i="1"/>
  <c r="R146" i="1"/>
  <c r="Q146" i="1"/>
  <c r="P146" i="1"/>
  <c r="C146" i="1"/>
  <c r="R143" i="1"/>
  <c r="Q143" i="1"/>
  <c r="P143" i="1"/>
  <c r="C143" i="1"/>
  <c r="R51" i="1"/>
  <c r="Q51" i="1"/>
  <c r="P51" i="1"/>
  <c r="C51" i="1"/>
  <c r="R173" i="1"/>
  <c r="Q173" i="1"/>
  <c r="P173" i="1"/>
  <c r="C173" i="1"/>
  <c r="R172" i="1"/>
  <c r="Q172" i="1"/>
  <c r="P172" i="1"/>
  <c r="C172" i="1"/>
  <c r="R225" i="1"/>
  <c r="Q225" i="1"/>
  <c r="P225" i="1"/>
  <c r="C225" i="1"/>
  <c r="R170" i="1"/>
  <c r="Q170" i="1"/>
  <c r="P170" i="1"/>
  <c r="C170" i="1"/>
  <c r="R179" i="1"/>
  <c r="Q179" i="1"/>
  <c r="P179" i="1"/>
  <c r="C179" i="1"/>
  <c r="R105" i="1"/>
  <c r="Q105" i="1"/>
  <c r="P105" i="1"/>
  <c r="C105" i="1"/>
  <c r="R150" i="1"/>
  <c r="Q150" i="1"/>
  <c r="P150" i="1"/>
  <c r="C150" i="1"/>
  <c r="R4" i="1"/>
  <c r="Q4" i="1"/>
  <c r="P4" i="1"/>
  <c r="C4" i="1"/>
  <c r="R104" i="1"/>
  <c r="Q104" i="1"/>
  <c r="P104" i="1"/>
  <c r="C104" i="1"/>
  <c r="R103" i="1"/>
  <c r="Q103" i="1"/>
  <c r="P103" i="1"/>
  <c r="C103" i="1"/>
  <c r="R102" i="1"/>
  <c r="Q102" i="1"/>
  <c r="P102" i="1"/>
  <c r="C102" i="1"/>
  <c r="R101" i="1"/>
  <c r="Q101" i="1"/>
  <c r="P101" i="1"/>
  <c r="C101" i="1"/>
  <c r="R100" i="1"/>
  <c r="Q100" i="1"/>
  <c r="P100" i="1"/>
  <c r="C100" i="1"/>
  <c r="R99" i="1"/>
  <c r="Q99" i="1"/>
  <c r="P99" i="1"/>
  <c r="C99" i="1"/>
  <c r="R159" i="1"/>
  <c r="Q159" i="1"/>
  <c r="P159" i="1"/>
  <c r="C159" i="1"/>
  <c r="R187" i="1"/>
  <c r="Q187" i="1"/>
  <c r="P187" i="1"/>
  <c r="C187" i="1"/>
  <c r="R224" i="1"/>
  <c r="Q224" i="1"/>
  <c r="P224" i="1"/>
  <c r="C224" i="1"/>
  <c r="R205" i="1"/>
  <c r="Q205" i="1"/>
  <c r="P205" i="1"/>
  <c r="C205" i="1"/>
  <c r="R191" i="1"/>
  <c r="Q191" i="1"/>
  <c r="P191" i="1"/>
  <c r="C191" i="1"/>
  <c r="R137" i="1"/>
  <c r="P137" i="1"/>
  <c r="C137" i="1"/>
  <c r="R223" i="1"/>
  <c r="P223" i="1"/>
  <c r="C223" i="1"/>
  <c r="R144" i="1"/>
  <c r="P144" i="1"/>
  <c r="C144" i="1"/>
  <c r="R7" i="1"/>
  <c r="P7" i="1"/>
  <c r="C7" i="1"/>
  <c r="R158" i="1"/>
  <c r="Q158" i="1"/>
  <c r="P158" i="1"/>
  <c r="C158" i="1"/>
  <c r="R220" i="1"/>
  <c r="Q220" i="1"/>
  <c r="P220" i="1"/>
  <c r="C220" i="1"/>
  <c r="R180" i="1"/>
  <c r="P180" i="1"/>
  <c r="C180" i="1"/>
  <c r="R22" i="1"/>
  <c r="P22" i="1"/>
  <c r="C22" i="1"/>
  <c r="R20" i="1"/>
  <c r="Q20" i="1"/>
  <c r="P20" i="1"/>
  <c r="C20" i="1"/>
  <c r="R226" i="1"/>
  <c r="Q226" i="1"/>
  <c r="P226" i="1"/>
  <c r="C226" i="1"/>
  <c r="R219" i="1"/>
  <c r="P219" i="1"/>
  <c r="C219" i="1"/>
  <c r="R154" i="1"/>
  <c r="Q154" i="1"/>
  <c r="P154" i="1"/>
  <c r="C154" i="1"/>
  <c r="R23" i="1"/>
  <c r="Q23" i="1"/>
  <c r="P23" i="1"/>
  <c r="C23" i="1"/>
  <c r="R11" i="1"/>
  <c r="Q11" i="1"/>
  <c r="P11" i="1"/>
  <c r="C11" i="1"/>
  <c r="P19" i="1"/>
  <c r="C19" i="1"/>
  <c r="R193" i="1"/>
  <c r="Q193" i="1"/>
  <c r="P193" i="1"/>
  <c r="C193" i="1"/>
  <c r="R221" i="1"/>
  <c r="Q221" i="1"/>
  <c r="P221" i="1"/>
  <c r="C221" i="1"/>
  <c r="R34" i="1"/>
  <c r="P34" i="1"/>
  <c r="C34" i="1"/>
  <c r="R218" i="1"/>
  <c r="P218" i="1"/>
  <c r="C218" i="1"/>
  <c r="R163" i="1"/>
  <c r="Q163" i="1"/>
  <c r="P163" i="1"/>
  <c r="C163" i="1"/>
  <c r="R25" i="1"/>
  <c r="Q25" i="1"/>
  <c r="P25" i="1"/>
  <c r="C25" i="1"/>
  <c r="R167" i="1"/>
  <c r="Q167" i="1"/>
  <c r="P167" i="1"/>
  <c r="C167" i="1"/>
  <c r="R135" i="1"/>
  <c r="P135" i="1"/>
  <c r="C135" i="1"/>
  <c r="R109" i="1"/>
  <c r="P109" i="1"/>
  <c r="C109" i="1"/>
  <c r="R181" i="1"/>
  <c r="Q181" i="1"/>
  <c r="P181" i="1"/>
  <c r="C181" i="1"/>
  <c r="R165" i="1"/>
  <c r="Q165" i="1"/>
  <c r="P165" i="1"/>
  <c r="C165" i="1"/>
  <c r="R15" i="1"/>
  <c r="P15" i="1"/>
  <c r="C15" i="1"/>
  <c r="R18" i="1"/>
  <c r="P18" i="1"/>
  <c r="C18" i="1"/>
  <c r="R227" i="1"/>
  <c r="P227" i="1"/>
  <c r="C227" i="1"/>
  <c r="P26" i="1"/>
  <c r="C26" i="1"/>
  <c r="R13" i="1"/>
  <c r="C13" i="1"/>
  <c r="R54" i="1"/>
  <c r="C54" i="1"/>
  <c r="P106" i="1"/>
  <c r="C106" i="1"/>
  <c r="R155" i="1"/>
  <c r="P155" i="1"/>
  <c r="C155" i="1"/>
  <c r="P222" i="1"/>
  <c r="C222" i="1"/>
  <c r="R12" i="1"/>
  <c r="C12" i="1"/>
  <c r="P134" i="1"/>
  <c r="C134" i="1"/>
  <c r="P50" i="1"/>
  <c r="C50" i="1"/>
  <c r="P176" i="1"/>
  <c r="C176" i="1"/>
</calcChain>
</file>

<file path=xl/sharedStrings.xml><?xml version="1.0" encoding="utf-8"?>
<sst xmlns="http://schemas.openxmlformats.org/spreadsheetml/2006/main" count="2513" uniqueCount="1094">
  <si>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</si>
  <si>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</si>
  <si>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</si>
  <si>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</si>
  <si>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</si>
  <si>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</si>
  <si>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</si>
  <si>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</si>
  <si>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</si>
  <si>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</si>
  <si>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</si>
  <si>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</si>
  <si>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</si>
  <si>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</si>
  <si>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</si>
  <si>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</si>
  <si>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</si>
  <si>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Japan</t>
  </si>
  <si>
    <t>The Partial Amendment of "Ordinance for Enforcement of the Road Transport Vehicle Act "</t>
  </si>
  <si>
    <t>Amend to treat two-wheeled vehicles which have an internal combustion engine whose displacement is more than 0.050 liter and equal or less than 0.125 liter and whose maximum power is equal or less than 4.0 kilowatts as “first-class motorized bicycles”, with regard to the definition and the treatment in the type approval system.</t>
  </si>
  <si>
    <t>Motorcycle (HS: 87.11)</t>
  </si>
  <si>
    <t>87 - VEHICLES OTHER THAN RAILWAY OR TRAMWAY ROLLING STOCK, AND PARTS AND ACCESSORIES THEREOF</t>
  </si>
  <si>
    <t/>
  </si>
  <si>
    <t>Other (TBT)</t>
  </si>
  <si>
    <t>Regular notification</t>
  </si>
  <si>
    <r>
      <rPr>
        <sz val="11"/>
        <rFont val="Calibri"/>
      </rPr>
      <t>https://members.wto.org/crnattachments/2024/TBT/JPN/24_05750_00_e.pdf</t>
    </r>
  </si>
  <si>
    <t>Ukraine</t>
  </si>
  <si>
    <t>Draft Order of the Ministry of Agrarian Policy "On Approval of the List of Categories of Feed Materials that May Be Indicated Instead of Certain Feed Materials in the Labeling of Feedingstuffs for Pet Animals"</t>
  </si>
  <si>
    <t>The draft Order provides for the approval of the List of categories of feed materials that may be indicated instead of certain feed materials when labeling pet food.It also establishes that feed that met the requirements of the feed legislation in force prior to the entry into force of this Order, but does not meet the requirements of this Order, may be produced, placed on the market and remain in circulation until the expiration of the minimum shelf life, but not longer than three years from the date of entry into force of this Order. The draft Order aims to implement the provisions of Commission Directive 82/475/EEC of 23 June 1982 laying down the categories of ingredients which may be used for the purposes of labelling compound feedingstuffs for pet animals.The draft Order is also notified under the SPS Agreement.</t>
  </si>
  <si>
    <t>Feed materials, feeding stuffs for pet animals(ICS code(s): 65.120; 67.040; 67.060; 67.080; 67.100; 67.120; 67.180; 67.200)</t>
  </si>
  <si>
    <t>65.120 - Animal feeding stuffs; 67.040 - Food products in general; 67.060 - Cereals, pulses and derived products; 67.080 - Fruits. Vegetables; 67.100 - Milk and milk products; 67.120 - Meat, meat products and other animal produce; 67.180 - Sugar. Sugar products. Starch; 67.200 - Edible oils and fats. Oilseeds</t>
  </si>
  <si>
    <t>Consumer information, labelling (TBT); Protection of animal or plant life or health (TBT)</t>
  </si>
  <si>
    <t>Animal health</t>
  </si>
  <si>
    <r>
      <rPr>
        <sz val="11"/>
        <rFont val="Calibri"/>
      </rPr>
      <t>https://members.wto.org/crnattachments/2024/TBT/UKR/24_05751_00_x.pdf
https://members.wto.org/crnattachments/2024/TBT/UKR/24_05751_01_x.pdf
https://minagro.gov.ua/npa/pro-zatverdzhennia-pereliku-katehorii-kormovykh-materialiv-iaki-mozhut-buty-zaznacheni-zamist-okremykh-kormovykh-materialiv-pry-markuvanni-kormiv-dlia-domashnikh-tvaryn</t>
    </r>
  </si>
  <si>
    <t>Australia</t>
  </si>
  <si>
    <t>Call for submissions, Application A1260 – 2-Methyloxolane as a processing aid; Supporting Document 1 Risk and technical assessment report, Application A1260 – 2-Methyloxolane as a processing aid;; (28 page(s), in English)</t>
  </si>
  <si>
    <t>FSANZ has assessed an application to amend the Australia New Zealand Food Standards Code (the Code) to permit use of 2-methyloxolane (2-MeOx) as an extraction solvent processing aid. 2-MeOx can be used to extract and separate oils and proteins from plant-based products, including oilseeds. It can also be used to extract components such as flavours, fragrances and colours, again from plant-based sources.FSANZ concluded the extraction solvent achieves its technological purpose. An identity and purity specification is to be inserted into Schedule 3 of the Code (which reflects the specifications detailed in Commission Directive (EU) 2023/175 dated 26 January 2023), to ensure the product meets the appropriate requirements so that the presence of certain impurities is minimised. FSANZ proposes to set maximum permitted levels (MPL) for residual 2-MeOx in foods: 3 mg/kg for infant formula products; 5 mg/kg in foods for infants and formulated supplementary foods for young children; and 20 mg/kg for other foods.No public health and safety concerns were identified from 2-MeOx as an extraction solvent at the proposed MPLs.</t>
  </si>
  <si>
    <t>Foods sold in Australia (both imported and domestically produced)</t>
  </si>
  <si>
    <t>Food standards</t>
  </si>
  <si>
    <t>Chile</t>
  </si>
  <si>
    <t>Propuesta de Modificación del Decreto N°231 de 2000, del Ministerio de Transportes y Telecomunicaciones, Subsecretaría de Transportes.</t>
  </si>
  <si>
    <t>Se ha considerado necesario modificar el Decreto N°231, de 2000, del Ministerio de Transportes y Telecomunicaciones, que establece casco reglamentario para conductores y ocupantes de vehículos que indica, en el sentido de:Actualizar la normativa (se elimina la normativa de Japón y se actualiza la normativa europea a la “Regulation N°22, Revisión 5, 06 series of amendment”Eliminar la referencia al número de lote.Dispone que la acreditación se deberá realizar con documentación que ampare la normativa vigente al momento de la solicitud.Dispone la presentación de planos de fábrica, cuando los antecedentes a presentar, no los incluyan.Dispone la presentación del test report y antecedentes de fábrica en conjunto con la certificación internacional, cuando la acreditación se ampare en la normativa de las Naciones Unidas.Dispone requisitos mínimos del contenido del manual de instrucciones y la publicación del mismo en la web del MTT.Dispone la certificación de la vida útil del casco; documento emitido por el fabricante del casco.Dispone la re acreditación de las acreditaciones que hayan sido otorgadas hace 5 años o más.</t>
  </si>
  <si>
    <t>Casco protector que debe usar todo conductor de motocicletas, motonetas, bicimotos, moto para todo terreno (de tres o cuatro ruedas) u otro vehículo motorizado similar de dos o tres ruedas, así como sus acompañantes.</t>
  </si>
  <si>
    <t>Protection of human health or safety (TBT)</t>
  </si>
  <si>
    <r>
      <rPr>
        <sz val="11"/>
        <rFont val="Calibri"/>
      </rPr>
      <t>https://members.wto.org/crnattachments/2024/TBT/CHL/24_05734_00_s.pdf</t>
    </r>
  </si>
  <si>
    <t>Israel</t>
  </si>
  <si>
    <t>Wireless Telegraphy Regulations (Exemption from licensing) (Amendment) 5784-2024</t>
  </si>
  <si>
    <t>Israel's Ministry of Communication proposed a new amendment to the Wireless Telegraphy Regulations. The regulations set the requirements for the manufacture, trade, installation, operation or possession of a wireless device. The proposed amendment expands the exemption from import licensing for the following wireless devices as detailed in Regulation 2 : Household or office projectors, complying with the Radio Equipment Directive (2014/53/EU) and bearing a CE mark;Gaming Console, complying with the Radio Equipment Directive (2014/53/EU) and bearing a CE mark;Wireless chargers, complying with the Radio Equipment Directive (2014/53/EU) and bearing a CE mark;Cochlear implants (hearing aid).</t>
  </si>
  <si>
    <t>Wireless device (HS code(s): 85176); (ICS code(s): 33.060.99; 33.120)</t>
  </si>
  <si>
    <t>85176 - - Other apparatus for transmission or reception of voice, images or other data, including apparatus for communication in a wired or wireless network (such as a local or wide area network):</t>
  </si>
  <si>
    <t>33.060.99 - Other equipment for radiocommunications; 33.120 - Components and accessories for telecommunications equipment</t>
  </si>
  <si>
    <t>Harmonization (TBT); Reducing trade barriers and facilitating trade (TBT); Cost saving and productivity enhancement (TBT)</t>
  </si>
  <si>
    <r>
      <rPr>
        <sz val="11"/>
        <rFont val="Calibri"/>
      </rPr>
      <t>https://members.wto.org/crnattachments/2024/TBT/ISR/24_05730_00_x.pdf
https://members.wto.org/crnattachments/2024/TBT/ISR/24_05730_01_x.pdf
https://members.wto.org/crnattachments/2024/TBT/ISR/24_05730_02_x.pdf</t>
    </r>
  </si>
  <si>
    <t>United States of America</t>
  </si>
  <si>
    <t>Draft Regulatory Guides: Criteria for Power Systems for Nuclear 
Power Plants and Criteria for the Protection of Class 1E Power Systems 
and Equipment for Nuclear Power Plants</t>
  </si>
  <si>
    <t>Draft guides; request for comment - The U.S. Nuclear Regulatory Commission (NRC) is issuing for public comment two related draft Regulatory Guides (DGs) namely DG-1420, "Criteria for Power Systems for Nuclear Power Plants," and DG-1354, “Criteria for the Protection of Class 1E Power Systems and Equipment for Nuclear Power Plants.” DG-1420 is proposed Revision 4 to Regulatory Guide (RG) 1.32 of the same name and DG-1354 is newly proposed Revision 0 of RG 1.238. DG-1420 describes an approach that is acceptable to the NRC staff to meet regulatory requirements for the design, operation, and testing of electric power systems in nuclear power plants. DG-1354 describes an approach that is acceptable to the NRC staff for use in complying with NRC regulations that address the protection of Class 1E power systems and equipment at nuclear power plants.</t>
  </si>
  <si>
    <t>Power systems for nuclear power plants; Nuclear power plants. Safety (ICS code(s): 27.120.20); Power transmission and distribution networks (ICS code(s): 29.240)</t>
  </si>
  <si>
    <t>27.120.20 - Nuclear power plants. Safety; 29.240 - Power transmission and distribution networks</t>
  </si>
  <si>
    <r>
      <rPr>
        <sz val="11"/>
        <rFont val="Calibri"/>
      </rPr>
      <t>https://members.wto.org/crnattachments/2024/TBT/USA/24_05717_00_e.pdf</t>
    </r>
  </si>
  <si>
    <t>Korea, Republic of</t>
  </si>
  <si>
    <t>Proposed Revision of the “Act on Labelling and Advertising of Foods” </t>
  </si>
  <si>
    <t>The proposed amendment is to:_x000D_
- Expansion of the scope that can be registered as a voluntary review board and   clarification of meaning through minor wording adjustments.</t>
  </si>
  <si>
    <t>Foods</t>
  </si>
  <si>
    <t>67.040 - Food products in general</t>
  </si>
  <si>
    <t>Consumer information, labelling (TBT); Protection of human health or safety (TBT)</t>
  </si>
  <si>
    <t>Labelling</t>
  </si>
  <si>
    <r>
      <rPr>
        <sz val="11"/>
        <rFont val="Calibri"/>
      </rPr>
      <t>https://members.wto.org/crnattachments/2024/TBT/KOR/24_05729_00_x.pdf</t>
    </r>
  </si>
  <si>
    <t>Peru</t>
  </si>
  <si>
    <t>Proyecto de Reglamento Técnico sobre Vajilla y/o utensilios de mesa de plástico reutilizables</t>
  </si>
  <si>
    <t>El proyecto de reglamento técnico tiene por objeto establecer los requisitos técnicos y de etiquetado que deben cumplir en su fabricación la vajilla y/o utensilios de mesa de plástico reutilizables para alimentos y bebidas de consumo humano para el consumo interno, importación, distribución, entrega y comercialización en el marco de la Ley N° 30884, Ley que regula el plástico de un solo uso y los recipientes o envases descartables, a fin que no genere contaminación por microplásticos o sustancias peligrosas; asimismo, prevenir y mitigar los riesgos e impactos negativos al ambiente y a la salud en un marco de una economía circular, así como reducir la asimetría informativa en la cadena de consumo.</t>
  </si>
  <si>
    <t>CÓDIGODESCRIPCIÓN39.16Monofilamentos cuya mayor dimensión de la sección transversal sea superior a 1 mm, barras, varillas y perfiles, incluso trabajados en la superficie, pero sin otra labor, de plástico. 39.17Tubos y accesorios de tubería (por ejemplo: juntas, codos, empalmes (racores)), de plástico.- Tubos rígidos:3917.21- - De polímeros de etileno:- - - Los demás tubos rígidos de polímeros de etileno.3917.22.00- - Tubos rígidos: De polímeros de propileno.3917.23- - De polímeros de cloruro de vinilo:3917.23.90- - - Los demás tubos rígidos de polímeros de cloruro de vinilo.- - - Los demás:3917.29.99- - - - Los demás tubos rígidos de plásticos.- - - Los demás:3917.32.99Los demás, sin reforzar ni combinar con otras materias, sin accesorios.3917.39- - Los demás:3917.39.90Los demás tubos39.24Vajilla y artículos de cocina o de uso doméstico y artículos de higiene o tocador, de plástico3924.10- Vajilla y demás artículos para el servicio de mesa o de cocina:3924.10.90- - Vajilla y demás artículos para el servicio de mesa o de cocina.3924.90.00- Los demás artículos de higiene o tocador, de plástico.</t>
  </si>
  <si>
    <t>392490 - Household articles and toilet articles, of plastics (excl. tableware, kitchenware, baths, shower-baths, washbasins, bidets, lavatory pans, seats and covers, flushing cisterns and similar sanitary ware); 392410 - Tableware and kitchenware, of plastics; 3924 - Tableware, kitchenware, other household articles and toilet articles, of plastics (excl. baths, shower-baths, washbasins, bidets, lavatory pans, seats and covers, flushing cisterns and similar sanitary ware); 391739 - Flexible tubes, pipes and hoses, of plastics, reinforced or otherwise combined with other materials (excl. those with a burst pressure of &gt;= 27,6 MPa); 391732 - Flexible tubes, pipes and hoses of plastics, not reinforced or otherwise combined with other materials, without fittings; 391729 - Rigid tubes, pipes and hoses, of plastics (excl. those of polymers of ethylene, propylene and vinyl chloride); 391723 - Rigid tubes, pipes and hoses, of polymers of vinyl chloride; 391722 - Rigid tubes, pipes and hoses of polymers of propylene; 391721 - Rigid tubes, pipes and hoses, of polymers of ethylene; 3917 - Tubes, pipes and hoses, and fittings therefor, e.g. joints, elbows, flanges, of plastics; 3916 - Monofilament of which any cross-sectional dimension &gt; 1 mm, rods, sticks and profile shapes, of plastics, whether or not surface-worked but not further worked</t>
  </si>
  <si>
    <t>83.140 - Rubber and plastics products; 97.040 - Kitchen equipment</t>
  </si>
  <si>
    <t>Prevention of deceptive practices and consumer protection (TBT); Protection of human health or safety (TBT); Protection of the environment (TBT)</t>
  </si>
  <si>
    <r>
      <rPr>
        <sz val="11"/>
        <rFont val="Calibri"/>
      </rPr>
      <t>https://members.wto.org/crnattachments/2024/TBT/PER/24_05705_00_s.pdf</t>
    </r>
  </si>
  <si>
    <t>Proyecto de reglamento del Decreto Legislativo N° 1570, Decreto Legislativo que aprueba la Ley de Gestión integral de sustancias químicas</t>
  </si>
  <si>
    <t>El proyecto de Reglamento del Decreto Legislativo N° 1570, que aprueba la Ley de Gestión Integral de Sustancias Químicas, tiene por finalidad proteger la salud de las personas y el ambiente mediante la adopción de mecanismos para la reducción de los riesgos asociados al manejo de las sustancias químicas a lo largo de su ciclo de vida; la cual se operativiza mediante el establecimiento de nueve (9) títulos, quince (15) capítulos, setenta y dos (72) artículos, cinco (5) disposiciones complementarias finales, y tres (3) disposiciones complementarias transitorias, y un (1) anexo.El proyecto de Reglamento establece los mecanismos para la implementación de cuatro (4) instrumentos para la gestión de sustancias químicas como:Aplicación obligatoria del SGA,Implementación del RENASQ, cuya administración recae en el MINAM y que se encuentra articulado al Sistema Nacional de Información Ambiental (SINIA), para la generación del inventario nacional de las sustancias químicas que se importan y fabrican en el país,Aplicación de medidas específicas para la reducción y manejo del riesgo para la salud y/o el ambiente, asociadas a aquellas sustancias que de acuerdo con su clasificación de peligros se identifiquen como carcinógenas, mutagénicas, tóxicas para la reproducción o peligrosas para el ambiente, y Presentación de Evaluaciones de riesgo para la salud y el ambiente, a fin de contar con mayor información sobre los efectos asociados a la exposición de aquellas sustancias químicas de especial interés o de las que no se cuente con suficiente información para su adecuada gestión.</t>
  </si>
  <si>
    <t>Capítulo 28 o 29 del Arancel de Aduanas 2022.</t>
  </si>
  <si>
    <t>28 - INORGANIC CHEMICALS; ORGANIC OR INORGANIC COMPOUNDS OF PRECIOUS METALS, OF RARE-EARTH METALS, OF RADIOACTIVE ELEMENTS OR OF ISOTOPES; 29 - ORGANIC CHEMICALS</t>
  </si>
  <si>
    <t>71 - CHEMICAL TECHNOLOGY</t>
  </si>
  <si>
    <r>
      <rPr>
        <sz val="11"/>
        <rFont val="Calibri"/>
      </rPr>
      <t>https://members.wto.org/crnattachments/2024/TBT/PER/24_05696_00_s.pdf
https://www.gob.pe/institucion/minam/normas-legales/5817305-00214-2024-minam
https://busquedas.elperuano.pe/dispositivo/NL/2310112-1
https://www.gob.pe/institucion/minam/normas-legales/5877632-00231-2024-minam
https://busquedas.elperuano.pe/dispositivo/NL/2314539-1
http://extranet.comunidadandina.org/sirt/public/buscapalavra.aspx
http://consultasenlinea.mincetur.gob.pe/notificaciones/Publico/FrmBuscador.aspx</t>
    </r>
  </si>
  <si>
    <t>Malaysia</t>
  </si>
  <si>
    <t>Technical Code for Digital Terrestrial Television Broadcast Service Receiver - Common Test Suite (Third Revision) (MCMC MTSFB TC T011:2024) </t>
  </si>
  <si>
    <t>This Technical Code was developed for the purpose of certifying communications equipment in accordance with regulation 14 of the Communications and Multimedia (Technical Standards) Regulations 2000 [P.U.(A) 124/2000This Technical Code specifies the test methods for the Digital Terrestrial Television (DTT) broadcast receivers to ensure its interoperability, functionality, quality, safety and performance. </t>
  </si>
  <si>
    <t>Digital Terrestrial Television (DTT) broadcast receiver which may include, but not limited to, Integrated Digital Television (IDTV), Set- Top-Boxes (STB) or any other similar device intended for use with the Digital Video Broadcasting - Second Generation Terrestrial (DVB-T2) such as Universal Serial Bus (USB) dongle, PC cards, portable and vehicle-mounted equipment.Television and radio broadcasting (ICS:33.170)</t>
  </si>
  <si>
    <t>33.170 - Television and radio broadcasting</t>
  </si>
  <si>
    <t>Prevention of deceptive practices and consumer protection (TBT); Quality requirements (TBT)</t>
  </si>
  <si>
    <r>
      <rPr>
        <sz val="11"/>
        <rFont val="Calibri"/>
      </rPr>
      <t>https://members.wto.org/crnattachments/2024/TBT/MYS/24_05697_00_e.pdf</t>
    </r>
  </si>
  <si>
    <t>New Zealand</t>
  </si>
  <si>
    <t>Smokefree Environments and Regulated Products Amendment Bill (No 2)</t>
  </si>
  <si>
    <t>The Bill prescribes certain characteristics for vaping products manufactured, sold, supplied or distributed in New Zealand.The Bill does this by amending the Smokefree Environments and Regulated Products Act 1990 to introduce a prohibition on the manufacture, sale, supply, and distribution of ‘disposable vaping products’. ‘Disposable vaping products’ are defined by reference to certain product characteristics, as:disposable vaping product means a vaping product that is not designed orintended to be reused, and includes—_x000D_
A) a vaping device that—_x000D_
(i) is not designed to be refilled by the user with a vaping substance;or(ii) is not designed to be recharged; or(iii) both subparagraphs (i) and (ii) describe; and B) a container that—(i) is pre-filled with a vaping substance; and(ii) is designed to be fitted into a vaping device; and(iii) is not designed to be refilled by the user with a vaping substance</t>
  </si>
  <si>
    <t>Disposable vaping products</t>
  </si>
  <si>
    <t>2404 - Products containing tobacco, reconstituted tobacco, nicotine, or tobacco or nicotine substitutes, intended for inhalation without combustion; other nicotine containing products intended for the intake of nicotine into the human body</t>
  </si>
  <si>
    <t>65.160 - Tobacco, tobacco products and related equipment</t>
  </si>
  <si>
    <t>Human health</t>
  </si>
  <si>
    <r>
      <rPr>
        <sz val="11"/>
        <rFont val="Calibri"/>
      </rPr>
      <t>https://members.wto.org/crnattachments/2024/TBT/NZL/24_05698_00_e.pdf</t>
    </r>
  </si>
  <si>
    <t>China</t>
  </si>
  <si>
    <t>National Standard of the P.R.C., Building construction machinery and equipment—Common safety requirements</t>
  </si>
  <si>
    <t>This document specifies the general safety requirements of building construction machinery and equipment._x000D_
This document applies to building construction machinery and equipment such as concrete and mortar machinery, drilling and foundation equipment, tunneling machinery, road construction and road maintenance machinery, building demolition or processing machinery, construction components machinery and steel reinforcement processing machinery.</t>
  </si>
  <si>
    <t>Building construction machinery and equipment (HS code(s): 841340; 842940; 843010; 843031; 843050; 843069; 846729; 84743; 847480; 847910); (ICS code(s): 91.220)</t>
  </si>
  <si>
    <t>841340 - Concrete pumps; 842940 - Self-propelled tamping machines and roadrollers; 843010 - Pile-drivers and pile-extractors (excl. those mounted on railway wagons, motor vehicle chassis or lorries); 843031 - Self-propelled coal or rock cutters and tunnelling machinery (excl. hydraulically operated self-advancing supports for mines); 843050 - Self-propelled earth-moving machinery, n.e.s.; 843069 - Earth moving machinery, not self-propelled, n.e.s.; 846729 - Electromechanical tools for working in the hand, with self-contained electric motor (excl. saws and drills); 84743 - - Mixing or kneading machines:; 847480 - Machinery for agglomerating, shaping or moulding solid mineral fuels, ceramic paste, unhardened cements, plastering materials and other mineral products in powder or paste form; machines for forming foundry moulds of sand (excl. those for the casting or pressing of glass and machines for additive manufacturing); 847910 - Machinery for public works, building or the like, n.e.s.</t>
  </si>
  <si>
    <t>91.220 - Construction equipment</t>
  </si>
  <si>
    <t>Protection of human health or safety (TBT); Quality requirements (TBT)</t>
  </si>
  <si>
    <r>
      <rPr>
        <sz val="11"/>
        <rFont val="Calibri"/>
      </rPr>
      <t>https://members.wto.org/crnattachments/2024/TBT/CHN/24_05628_00_x.pdf</t>
    </r>
  </si>
  <si>
    <t>European Union</t>
  </si>
  <si>
    <t>Draft Commission Implementing Regulation renewing the approval of dinotefuran as an active substance for use in biocidal products of product-type 18 in accordance with Regulation (EU) No 528/2012 of the European Parliament and of the Council</t>
  </si>
  <si>
    <t>This draft Commission Implementing Regulation renews the approval of dinotefuran as an active substance for use in biocidal products of product-type 18. </t>
  </si>
  <si>
    <t>Biocidal products</t>
  </si>
  <si>
    <t>71.100 - Products of the chemical industry</t>
  </si>
  <si>
    <t>Protection of human health or safety (TBT); Protection of the environment (TBT); Harmonization (TBT)</t>
  </si>
  <si>
    <r>
      <rPr>
        <sz val="11"/>
        <rFont val="Calibri"/>
      </rPr>
      <t>https://members.wto.org/crnattachments/2024/TBT/EEC/24_05651_00_e.pdf
https://members.wto.org/crnattachments/2024/TBT/EEC/24_05651_01_e.pdf</t>
    </r>
  </si>
  <si>
    <t>National Standard of the P.R.C., Safety technical specification for leather and fur products</t>
  </si>
  <si>
    <t>This document specifies  the terms and definitions, product classifications, requirements, test methods and judgement for the safety of leather and fur products.. _x000D_
This document applies to all types of leather and fur products as well as leather and fur parts of leather and fur products.</t>
  </si>
  <si>
    <t>Leather and fur (HS code(s): 4104; 4105; 4106; 4107; 4202; 4203; 4205; 4302; 4303; 4304); (ICS code(s): 59.140.30)</t>
  </si>
  <si>
    <t>4104 - Tanned or crust hides and skins of bovine "incl. buffalo" or equine animals, without hair on, whether or not split (excl. further prepared); 4105 - Tanned or crust skins of sheep or lambs, without wool on, whether or not split (excl. further prepared); 4106 - Tanned or crust hides and skins of goats or kids, pigs, reptiles and other animals, without wool on, and leather of hairless animals, whether or not split (excl. further prepared and leather of bovine and equine animals, sheep and lambs); 4107 - Leather further prepared after tanning or crusting "incl. parchment-dressed leather", of bovine "incl. buffalo" or equine animals, without hair on, whether or not split (excl. chamois leather, patent leather and patent laminated leather, and metallised leather); 4202 - 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 4203 - Articles of apparel and clothing accessories, of leather or composition leather (excl. footware and headgear and parts thereof, and goods of chapter 95, e.g. shin guards, fencing masks); 4205 - Other articles of leather or of composition leather.; 4302 - Tanned or dressed furskins, incl. heads, tails, paws and other pieces, scraps and remnants, unassembled, or assembled, without the addition of other materials (excl. clothing, clothing accessories and other furskin articles); 4303 - Articles of apparel, clothing accessories and other furskin articles (excl. gloves made of leather and furskin, footware and headgear and parts thereof, and goods of chapter 95, e.g., toys, games and sports equipment); 4304 - Artificial fur and articles thereof.</t>
  </si>
  <si>
    <t>59.140.30 - Leather and furs</t>
  </si>
  <si>
    <t>Prevention of deceptive practices and consumer protection (TBT); Protection of human health or safety (TBT); Quality requirements (TBT)</t>
  </si>
  <si>
    <r>
      <rPr>
        <sz val="11"/>
        <rFont val="Calibri"/>
      </rPr>
      <t>https://members.wto.org/crnattachments/2024/TBT/CHN/24_05617_00_x.pdf</t>
    </r>
  </si>
  <si>
    <t>Chinese Taipei</t>
  </si>
  <si>
    <t>Proposal for Amendments to the Legal Inspection for Automobile Tyres</t>
  </si>
  <si>
    <t>The Bureau of Standards, Metrology and Inspection (BSMI) proposes to adopt the revised standard CNS 1431:2023 “automobile tyres” as the inspection standard. The content of the revised CNS 1431:2023 remains mostly the same as the previous version. The main differences include adding requirements of rolling sound emission, wet grip braking performance and rolling resistance coefficient. </t>
  </si>
  <si>
    <t>New pneumatic tyres, of rubber, of a kind used for motor cars, incl. station wagons (HS code(s): 401110); New pneumatic tyres, of rubber, of a kind used for buses and lorries (excl. tyres with lug, corner or similar treads) (HS code(s): 401120); Tyres in general (ICS code(s): 83.160.01); Road vehicle tyres (ICS code(s): 83.160.10)</t>
  </si>
  <si>
    <t>401110 - New pneumatic tyres, of rubber, of a kind used for motor cars, incl. station wagons and racing cars; 401120 - New pneumatic tyres, of rubber, of a kind used for buses and lorries (excl. tyres with lug, corner or similar treads)</t>
  </si>
  <si>
    <t>83.160.01 - Tyres in general; 83.160.10 - Road vehicle tyres</t>
  </si>
  <si>
    <r>
      <rPr>
        <sz val="11"/>
        <rFont val="Calibri"/>
      </rPr>
      <t>https://members.wto.org/crnattachments/2024/TBT/TPKM/24_05658_00_e.pdf
https://members.wto.org/crnattachments/2024/TBT/TPKM/24_05658_00_x.pdf</t>
    </r>
  </si>
  <si>
    <t>Draft for the Use Restrictions and Labeling Requirements of γ-Aminobutyric Acid Produced by Microbial Fermentation as a Food Ingredient</t>
  </si>
  <si>
    <t>This draft regulation specifies the use restrictions and labeling requirements for the γ-aminobutyric acid (GABA) for food purposes.</t>
  </si>
  <si>
    <t>Food products in general (ICS code(s): 67.040)</t>
  </si>
  <si>
    <r>
      <rPr>
        <sz val="11"/>
        <rFont val="Calibri"/>
      </rPr>
      <t>https://members.wto.org/crnattachments/2024/TBT/TPKM/24_05637_00_e.pdf
https://members.wto.org/crnattachments/2024/TBT/TPKM/24_05637_00_x.pdf</t>
    </r>
  </si>
  <si>
    <t>Call for submissions, Application A1260 – 2-Methyloxolane as a processing aid; Supporting Document 1 Risk and technical assessment report, Application A1260 – 2-Methyloxolane as a processing aid;</t>
  </si>
  <si>
    <t>FSANZ has assessed an application to amend the Australia New Zealand Food Standards Code (the Code) to permit use of 2-methyloxolane (2-MeOx) as an extraction solvent processing aid. 2-MeOx can  be used to extract and separate oils and proteins from plant-based products, including oilseeds. It can  also be used to extract components such as flavours, fragrances and colours, again from plant-based sources.FSANZ concluded the extraction solvent achieves its technological purpose. An identity and purity specification is to be inserted into Schedule 3 of the Code (which reflects the specifications detailed in Commission Directive (EU) 2023/175 dated 26 January 2023), to ensure the product meets the appropriate requirements so that the presence of certain impurities is minimised. FSANZ proposes to set maximum permitted levels (MPL) for residual 2-MeOx in foods: 3 mg/kg for infant formula products; 5 mg/kg in foods for infants and formulated supplementary foods for young children; and 20 mg/kg for other foods.No public health and safety concerns were identified from 2-MeOx as an extraction solvent at the proposed MPLs.</t>
  </si>
  <si>
    <t>Foods sold in New Zealand (both imported and domestically produced)</t>
  </si>
  <si>
    <t>67.020 - Processes in the food industry</t>
  </si>
  <si>
    <r>
      <rPr>
        <sz val="11"/>
        <rFont val="Calibri"/>
      </rPr>
      <t>https://www.foodstandards.gov.au/food-standards-code/applications/Application-A1260-2-methyloxolane-as-a-processing-aid</t>
    </r>
  </si>
  <si>
    <t>National Standard of the P.R.C., Limit of harmful substances of coating materials—Part1：Architectural coatings</t>
  </si>
  <si>
    <t>This document specifies classification of product, requirements, testing methods, inspection rules, packaging and labelling related to the allowable limits of substances harmful to human health and the environment in architectural coatings and their accessory materials._x000D_
This document applies to all types of wall coatings and their accessory materials used in construction, which are directly applied on-site to decorate and protect the interior and exterior surfaces of buildings based on cement-based and other non-metallic materials (excluding wooden materials), and have other special functions (such as mold prevention, algae prevention, insulation, etc.)._x000D_
It also applies to various floor coatings and accessory materials that can be directly applied on-site to decorate, protect, and have other special functions (such as anti-static, corrosion-resistant, anti-skid, etc.) on cement mortar, concrete, stone, plastic or steel substrates.  </t>
  </si>
  <si>
    <t>(HS code(s): 3205; 3208; 3209; 3212; 3214); (ICS code(s): 87.040)</t>
  </si>
  <si>
    <t>3205 - Colour lakes; preparations as specified in Note 3 to this Chapter based on colour lakes.; 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3209 - Paints and varnishes, incl. enamels and lacquers, based on synthetic polymers or chemically modified natural polymers, dispersed or dissolved in an aqueous medium; 3212 - 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 3214 - Glaziers' putty, grafting putty, resin cements, caulking compounds and other mastics; painters' fillings; non-refractory surfacing preparations for façades, indoor walls, floors, ceilings or the like</t>
  </si>
  <si>
    <t>87.040 - Paints and varnishes</t>
  </si>
  <si>
    <t>Prevention of deceptive practices and consumer protection (TBT); Protection of human health or safety (TBT); Protection of animal or plant life or health (TBT); Protection of the environment (TBT)</t>
  </si>
  <si>
    <r>
      <rPr>
        <sz val="11"/>
        <rFont val="Calibri"/>
      </rPr>
      <t>https://members.wto.org/crnattachments/2024/TBT/CHN/24_05630_00_x.pdf</t>
    </r>
  </si>
  <si>
    <t>National Standard of the P.R.C., Diesel engine oils</t>
  </si>
  <si>
    <t>This document specifies product varieties and marking, technical requirements and test methods, inspection rules and marking, and packaging, transportation, storage, acceptance of delivery of diesel engine oils  that is composed of  refined mineral oil, synthetic oil or a mixture of refined mineral oil and synthetic oil as base oil with several additives._x000D_
This document applies to diesel engine oils used in four stroke diesel engines for automotive, agricultural, industrial, and construction purposes.</t>
  </si>
  <si>
    <t>Diesel engine oils (HS code(s): 271019); (ICS code(s): 75.100)</t>
  </si>
  <si>
    <t>271019 - Medium oils and preparations, of petroleum or bituminous minerals, not containing biodiesel, n.e.s.</t>
  </si>
  <si>
    <t>75.100 - Lubricants, industrial oils and related products</t>
  </si>
  <si>
    <t>Prevention of deceptive practices and consumer protection (TBT); Protection of animal or plant life or health (TBT)</t>
  </si>
  <si>
    <r>
      <rPr>
        <sz val="11"/>
        <rFont val="Calibri"/>
      </rPr>
      <t>https://members.wto.org/crnattachments/2024/TBT/CHN/24_05627_00_x.pdf</t>
    </r>
  </si>
  <si>
    <t>National Standard of the P.R.C., Aircraft tyres</t>
  </si>
  <si>
    <t>This document specifies the requirements, test methods, marking, storage and use of aircraft tyres.This document applies to new aircraft tyres for civil use.</t>
  </si>
  <si>
    <t>Aircraft tyres (HS code(s): 401130; 401150); (ICS code(s): 83.160.20)</t>
  </si>
  <si>
    <t>401130 - New pneumatic tyres, of rubber, of a kind used for aircraft</t>
  </si>
  <si>
    <t>83.160.20 - Aircraft tyres</t>
  </si>
  <si>
    <r>
      <rPr>
        <sz val="11"/>
        <rFont val="Calibri"/>
      </rPr>
      <t>https://members.wto.org/crnattachments/2024/TBT/CHN/24_05616_00_x.pdf</t>
    </r>
  </si>
  <si>
    <t>Brazil</t>
  </si>
  <si>
    <t>Draft resolution 1273, 22 August 2024</t>
  </si>
  <si>
    <t>This Draft Resolution establishes health warnings and messages to be used on the packaging of smoking products derived from tobacco.</t>
  </si>
  <si>
    <t>TOBACCO AND MANUFACTURED TOBACCO SUBSTITUTES (HS code(s): 24)</t>
  </si>
  <si>
    <t>24 - TOBACCO AND MANUFACTURED TOBACCO SUBSTITUTES; PRODUCTS, WHETHER OR NOT CONTAINING NICOTINE, INTENDED FOR INHALATION WITHOUT COMBUSTION; OTHER NICOTINE CONTAINING PRODUCTS INTENDED FOR THE INTAKE OF NICOTINE INTO THE HUMAN BODY</t>
  </si>
  <si>
    <r>
      <rPr>
        <sz val="11"/>
        <rFont val="Calibri"/>
      </rPr>
      <t>https://members.wto.org/crnattachments/2024/TBT/BRA/24_05653_00_x.pdf</t>
    </r>
  </si>
  <si>
    <t>Protocolo Análisis y/o ensayos de Seguridad PE Nº8/7:2024 de Equipos electrónicos de audio/video, tecnología de la información y tecnología de la comunicación (Safety analysis and/or test protocol (PE No. 8/7:2024) for electronic audio/video, information technology and communication technology equipment) (11 pages, in Spanish)</t>
  </si>
  <si>
    <t>The notified Protocol establishes the safety certification procedure for electrical products, namely single-function and multifunction laser and inkjet printers for household and office use. It does not apply to the following printers: - Large-format printers (plotters) - Ballot printers - Dot-matrix label printers - Thermal printers - Single-function or multifunction printers that use paper smaller than letter size (A3 size or larger) - 3D printers</t>
  </si>
  <si>
    <t>Electronic audio/video, information technology and communication technology equipment</t>
  </si>
  <si>
    <t>8443 - Printing machinery used for printing by means of plates, cylinders and other printing components of heading 8442 (excl. hectograph or stencil duplicating machines, addressing machines and other office printing machines of heading 8469 to 8472); other printers, copying machines and facsimile machines, whether or not combined; parts thereof</t>
  </si>
  <si>
    <t>35.260 - Office machines</t>
  </si>
  <si>
    <r>
      <rPr>
        <sz val="11"/>
        <rFont val="Calibri"/>
      </rPr>
      <t>https://members.wto.org/crnattachments/2024/TBT/CHL/24_05657_00_s.pdf
https://www.sec.cl/sitio-web/wp-content/uploads/2024/08/PE-No-8-7_2024-Impresora.doc</t>
    </r>
  </si>
  <si>
    <t>National Standard of the P.R.C., Fluids for electrotechnical applications—Unused mineral insulating oils for transformers and switchgear</t>
  </si>
  <si>
    <t>This document specifies the terms and definitions, classification and marking, requirements and test methods, inspection rules and labeling, packaging, transportation, and storage of unused mineral insulating oils._x000D_
This document applies to unused mineral insulation oils containing and without additives obtained from petroleum fractions as raw materials and refined for transformers, switches, and similar electrical equipment that require oil as insulation and heat transfer media. The oil used for the generator can refer to this document.</t>
  </si>
  <si>
    <t>Transformer oil, low temperature switchgear oil (HS code(s): 271019); (ICS code(s): 75.140)</t>
  </si>
  <si>
    <t>75.140 - Waxes, bituminous materials and other petroleum products</t>
  </si>
  <si>
    <r>
      <rPr>
        <sz val="11"/>
        <rFont val="Calibri"/>
      </rPr>
      <t>https://members.wto.org/crnattachments/2024/TBT/CHN/24_05626_00_x.pdf</t>
    </r>
  </si>
  <si>
    <t>National Standard of the P.R.C., General safety requirements for children’s products</t>
  </si>
  <si>
    <t>This document specifies the general safety requirements for products (including trial products and free gifts) designed or intended for use by children under 14 years of age._x000D_
This document applies to the products (including trial products and free gifts) designed or intended for use by children under 14 years of age.</t>
  </si>
  <si>
    <t>Products (including trial products and free gifts) designed or intended for use by children under 14 years of age (HS code(s): 4903; 8715; 9503); (ICS code(s): 97.190; 97.200.50)</t>
  </si>
  <si>
    <t>8715 - Baby carriages and parts thereof.; 9503 - Tricycles, scooters, pedal cars and similar wheeled toys; dolls' carriages; dolls; other toys; reduced-size ("scale") models and similar recreational models, working or not; puzzles of all kinds.; 4903 - Children's picture, drawing or colouring books.</t>
  </si>
  <si>
    <t>97.190 - Equipment for children; 97.200.50 - Toys</t>
  </si>
  <si>
    <r>
      <rPr>
        <sz val="11"/>
        <rFont val="Calibri"/>
      </rPr>
      <t>https://members.wto.org/crnattachments/2024/TBT/CHN/24_05615_00_x.pdf</t>
    </r>
  </si>
  <si>
    <t>National Standard of the P.R.C., General safety requirements for child care articles</t>
  </si>
  <si>
    <t>This document specifies the general safety requirements for child care articles. _x000D_
This document applies to baby care articles which are designed or obviously intended for children of 48 months and below of age as an aid to infant seating, bathing, general care, sleeping, carrying, and child protection.</t>
  </si>
  <si>
    <t>Wheeled child conveyances, baby walking frames, reclined cradles, soothers, infant bouncer seats, cradles, swimming pool sets for baby, playpens and similar cribs, child seats for cycles, safety barriers, infant bath seats, etc. (HS code(s): 8715); (ICS code(s): 97.190)</t>
  </si>
  <si>
    <t>8715 - Baby carriages and parts thereof.</t>
  </si>
  <si>
    <t>97.190 - Equipment for children</t>
  </si>
  <si>
    <r>
      <rPr>
        <sz val="11"/>
        <rFont val="Calibri"/>
      </rPr>
      <t>https://members.wto.org/crnattachments/2024/TBT/CHN/24_05618_00_x.pdf</t>
    </r>
  </si>
  <si>
    <t>National Standard of the P.R.C., Gasoline engine oils</t>
  </si>
  <si>
    <t>This document specifies product varieties and marking, technical requirements and test methods, inspection rules and marking, packaging, transportation and storage of gasoline engine oils that is composed of  refined mineral oil, synthetic oil or a mixture of refined mineral oil and synthetic oil as base oil with several additives._x000D_
This document applies to gasoline engine oil used in four stroke gasoline engines of automobiles, such as sedans, light trucks, trucks, and buses.</t>
  </si>
  <si>
    <t>Gasoline engine oils (HS code(s): 271019); (ICS code(s): 75.100)</t>
  </si>
  <si>
    <r>
      <rPr>
        <sz val="11"/>
        <rFont val="Calibri"/>
      </rPr>
      <t>https://members.wto.org/crnattachments/2024/TBT/CHN/24_05625_00_x.pdf</t>
    </r>
  </si>
  <si>
    <t>National Standard of the P.R.C., Cigars</t>
  </si>
  <si>
    <t>This document specifies the terms and definitions, classification, technical requirements for sense evaluation, requirements for packaging marks, inspection methods, storage and transportation of cigars. _x000D_
This document applies to cigars.</t>
  </si>
  <si>
    <t>Cigars (HS code(s): 24); (ICS code(s): 65.160)</t>
  </si>
  <si>
    <r>
      <rPr>
        <sz val="11"/>
        <rFont val="Calibri"/>
      </rPr>
      <t>https://members.wto.org/crnattachments/2024/TBT/CHN/24_05623_00_x.pdf</t>
    </r>
  </si>
  <si>
    <t>National Standard of the P.R.C., Safety requirements of glass for ship and marine</t>
  </si>
  <si>
    <t>This document specifies the safety requirements for glass used in ships and marine._x000D_
This document applies to porthole glass, rectangular window tempered glass and electric heating glass for ship and marine.</t>
  </si>
  <si>
    <t>Porthole glass, rectangular window tempered glass and electric heating glass for ship and marine (HS code(s): 700711); (ICS code(s): 81.040.30)</t>
  </si>
  <si>
    <t>700711 - Toughened "tempered" safety glass, of size and shape suitable for incorporation in motor vehicles, aircraft, spacecraft, vessels and other vehicles</t>
  </si>
  <si>
    <t>81.040.30 - Glass products</t>
  </si>
  <si>
    <r>
      <rPr>
        <sz val="11"/>
        <rFont val="Calibri"/>
      </rPr>
      <t>https://members.wto.org/crnattachments/2024/TBT/CHN/24_05620_00_x.pdf</t>
    </r>
  </si>
  <si>
    <t>Draft resolution 1274, 22 August 2024</t>
  </si>
  <si>
    <t>This Draft Resolution establishes health warnings and messages to be used on displays and displays of smoking products derived from tobacco.</t>
  </si>
  <si>
    <t>TOBACCO AND MANUFACTURED TOBACCO SUBSTITUTES; PRODUCTS, WHETHER OR NOT CONTAINING NICOTINE, INTENDED FOR INHALATION WITHOUT COMBUSTION; OTHER NICOTINE CONTAINING PRODUCTS INTENDED FOR THE INTAKE OF NICOTINE INTO THE HUMAN BODY (HS code(s): 24)</t>
  </si>
  <si>
    <r>
      <rPr>
        <sz val="11"/>
        <rFont val="Calibri"/>
      </rPr>
      <t>https://members.wto.org/crnattachments/2024/TBT/BRA/24_05652_00_x.pdf</t>
    </r>
  </si>
  <si>
    <t>National Standard of the P.R.C.,Safety technical specifications for construction waterproof coatings</t>
  </si>
  <si>
    <t>This document specifies the safety technical requirements and related test methods for building waterproof coatings._x000D_
This document applies to flexible waterproof coatings, cement-based waterproof materials, and other supporting waterproof materials used in construction projects.</t>
  </si>
  <si>
    <t>Waterproof coatings (HS code(s): 271490; 320890; 350691; 382440; 390931; 681189); (ICS code(s): 91.120.30)</t>
  </si>
  <si>
    <t>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271490 - Bitumen and asphalt, natural; asphaltites and asphaltic rocks; 681189 - Articles of cellulose fibre-cement or the like, not containing asbestos (excl. corrugated and other sheets, panels, tiles and similar articles); 350691 - Adhesives based on polymers of headings 3901 to 3913 or on rubber (excl. put up for retail sale with a net weight of &lt;= 1 kg); 382440 - Prepared additives for cements, mortars or concretes; 390931 - Poly"methylene phenyl isocyanate" "crude MDI, polymeric MDI", in primary forms</t>
  </si>
  <si>
    <t>91.120.30 - Waterproofing</t>
  </si>
  <si>
    <r>
      <rPr>
        <sz val="11"/>
        <rFont val="Calibri"/>
      </rPr>
      <t>https://members.wto.org/crnattachments/2024/TBT/CHN/24_05624_00_x.pdf</t>
    </r>
  </si>
  <si>
    <t>National Standard of the P.R.C., General safety requirements for children's ride-on and activity articles</t>
  </si>
  <si>
    <t>This document specifies the general safety requirements for children's ride-on and  activity articles, including mechanical and physical properties, thermal hazard and flame retardant requirements, chemical safety, electrical safety, product identification, radiation safety, etc._x000D_
This document applies to all children's ride-on and activity articles designed or intended for children under 14 years of age. </t>
  </si>
  <si>
    <t>Children's ride-on and  activity articles. The specific products include but are not limited to children's bicycles, children's tricycles, unicycles, children's electric scooters, variant child tricycle, unicycle for training, etc. (HS code(s): 8712; 9503); (ICS code(s): 97.190)</t>
  </si>
  <si>
    <t>8712 - Bicycles and other cycles (including delivery tricycles), not motorised.; 9503 - Tricycles, scooters, pedal cars and similar wheeled toys; dolls' carriages; dolls; other toys; reduced-size ("scale") models and similar recreational models, working or not; puzzles of all kinds.</t>
  </si>
  <si>
    <r>
      <rPr>
        <sz val="11"/>
        <rFont val="Calibri"/>
      </rPr>
      <t>https://members.wto.org/crnattachments/2024/TBT/CHN/24_05619_00_x.pdf</t>
    </r>
  </si>
  <si>
    <t>National Standard of the P.R.C.,Feed additive—Part 3:Minerals and their complexes(or Chelates)—Chromium nicotinate</t>
  </si>
  <si>
    <t>This document specifies the chemical name, molecular formula, relative molecular weight and chemical formula of chromium nicotinate, specifies the technical requirements, sampling, inspection rules, labeling, packaging, transportation, storage and shelf life of chromium nicotinate as a feed additive, and describes corresponding test methods._x000D_
This document applies to the feed additive chromium nicotinate produced by the reaction of chromium trichloride with nicotinic acid.</t>
  </si>
  <si>
    <t>Chromium nicotinate  (HS code(s): 230990); (ICS code(s): 65.120)</t>
  </si>
  <si>
    <t>230990 - Preparations of a kind used in animal feeding (excl. dog or cat food put up for retail sale)</t>
  </si>
  <si>
    <t>65.120 - Animal feeding stuffs</t>
  </si>
  <si>
    <t>Quality requirements (TBT)</t>
  </si>
  <si>
    <r>
      <rPr>
        <sz val="11"/>
        <rFont val="Calibri"/>
      </rPr>
      <t>https://members.wto.org/crnattachments/2024/TBT/CHN/24_05633_00_x.pdf</t>
    </r>
  </si>
  <si>
    <t>National Standard of the P.R.C., Indoor decorating and refurbishing materials—Limit of harmful substances of carpets, carpet underlays, adhesives and polyvinyl chloride flooring</t>
  </si>
  <si>
    <t>This document specifies the emission limits and test methods for hazardous substances from carpets, carpet underlays and adhesives, and specifies limits and test methods for hazardous substances in polyvinyl chloride flooring._x000D_
This document applies to newly produced or unused carpets,carpet underlays and adhesives, and applies to the production, quality control, use, and sales of polyvinyl chloride flooring.</t>
  </si>
  <si>
    <t>The new or unused carpets, carpet underlays and adhesives, polyvinyl chloride flooring (HS code(s): 391810; 57); (ICS code(s): 59.080; 83.140)</t>
  </si>
  <si>
    <t>57 - CARPETS AND OTHER TEXTILE FLOOR COVERINGS; 391810 - 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of polymers of vinyl chloride</t>
  </si>
  <si>
    <t>59.080 - Products of the textile industry; 83.140 - Rubber and plastics products</t>
  </si>
  <si>
    <r>
      <rPr>
        <sz val="11"/>
        <rFont val="Calibri"/>
      </rPr>
      <t>https://members.wto.org/crnattachments/2024/TBT/CHN/24_05629_00_x.pdf</t>
    </r>
  </si>
  <si>
    <t>National Standard of the P.R.C., Safety technical specification for tractors</t>
  </si>
  <si>
    <t>This document specifies the safety requirements and/or measures and their verification for the design and construction of tractors, as well as the type of information on safe working practices (including residual risks) to be provided by the manufacturer. _x000D_
This document applies to tractors used in China.</t>
  </si>
  <si>
    <t>Tractor (HS code(s): 8701); (ICS code(s): 65.060.10)</t>
  </si>
  <si>
    <t>8701 - Tractors (other than tractors of heading 8709)</t>
  </si>
  <si>
    <t>65.060.10 - Agricultural tractors and trailed vehicles</t>
  </si>
  <si>
    <t>Protection of human health or safety (TBT); Protection of the environment (TBT)</t>
  </si>
  <si>
    <r>
      <rPr>
        <sz val="11"/>
        <rFont val="Calibri"/>
      </rPr>
      <t>https://members.wto.org/crnattachments/2024/TBT/CHN/24_05621_00_x.pdf</t>
    </r>
  </si>
  <si>
    <t>National Standard of the P.R.C., Refrigeration and air-conditioning equipment—Safety technical specification</t>
  </si>
  <si>
    <t>This document specifies the general safety requirements for refrigeration and air conditioning equipment, and the safety technical requirements for all aspects of the life cycle including materials, design, manufacturing, installation, use, and maintenance._x000D_
This document does not apply to refrigeration and air conditioning equipment used in automotive air conditioning and marine conditions.</t>
  </si>
  <si>
    <t>Refrigeration and air-conditioning equipment (HS code(s): 8415; 8418); (ICS code(s): 27.200)</t>
  </si>
  <si>
    <t>8415 - Air conditioning machines comprising a motor-driven fan and elements for changing the temperature and humidity, incl. those machines in which the humidity cannot be separately regulated; parts thereof; 8418 - Refrigerators, freezers and other refrigerating or freezing equipment, electric or other; heat pumps; parts thereof (excl. air conditioning machines of heading 8415)</t>
  </si>
  <si>
    <t>27.200 - Refrigerating technology</t>
  </si>
  <si>
    <r>
      <rPr>
        <sz val="11"/>
        <rFont val="Calibri"/>
      </rPr>
      <t>https://members.wto.org/crnattachments/2024/TBT/CHN/24_05622_00_x.pdf</t>
    </r>
  </si>
  <si>
    <t>National Standard of the P.R.C., Feed additives—Part 8: Preservatives, mildew preventives and acidity regulators—Ammonium chloride</t>
  </si>
  <si>
    <t>This document specifies the chemical name, molecular formula and relative molecular weight of ammonium chloride, specifies the technical requirements, sampling, inspection rules, labeling, packaging, transportation, storage and shelf life of ammonium chloride as a feed additive, and describes test methods._x000D_
This document applies to feed additive ammonium chloride, which is produced by combined-soda process using sodium chloride, ammonia (NH3) and carbon dioxide as raw materials, or which is produced by ion exchange method using ammonium salt compound and potassium chloride as raw materials, or which is produced by recrystallization method using industrial or agricultural ammonium chloride produced by above-mentioned process as raw material.</t>
  </si>
  <si>
    <t>Ammonium chloride (HS code(s): 230990); (ICS code(s): 65.120)</t>
  </si>
  <si>
    <r>
      <rPr>
        <sz val="11"/>
        <rFont val="Calibri"/>
      </rPr>
      <t>https://members.wto.org/crnattachments/2024/TBT/CHN/24_05632_00_x.pdf</t>
    </r>
  </si>
  <si>
    <t>National Standard of the P.R.C., Limit of harmful substances of coating materials—Part2：Industrial coatings</t>
  </si>
  <si>
    <t>This document specifies the product classification and coating hazard marking, requirements, testing methods, inspection rules, packaging and labelling, and implementation of documents related to the allowable limits of substances harmful to human health and the environment in industrial coatings and their accessory materials._x000D_
This document applies to various industrial coatings and their accessory materials that are applied on-site or in factories, for the decoration, protection, and other functions of substrates such as wood, metal, plastic, concrete, and composite materials.</t>
  </si>
  <si>
    <t>Industrial coatings  (HS code(s): 3208; 3209; 3211; 3214; 3814); (ICS code(s): 87.040)</t>
  </si>
  <si>
    <t>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3209 - Paints and varnishes, incl. enamels and lacquers, based on synthetic polymers or chemically modified natural polymers, dispersed or dissolved in an aqueous medium; 3211 - Prepared driers.; 3214 - Glaziers' putty, grafting putty, resin cements, caulking compounds and other mastics; painters' fillings; non-refractory surfacing preparations for façades, indoor walls, floors, ceilings or the like; 3814 - Organic composite solvents and thinners, not elsewhere specified or included; prepared paint or varnish removers.</t>
  </si>
  <si>
    <r>
      <rPr>
        <sz val="11"/>
        <rFont val="Calibri"/>
      </rPr>
      <t>https://members.wto.org/crnattachments/2024/TBT/CHN/24_05631_00_x.pdf</t>
    </r>
  </si>
  <si>
    <t>National Standard of the P.R.C., Safety for outdoor body-building equipment—General requirement</t>
  </si>
  <si>
    <t>This document specifies the requirements and verification methods for general principles, materials, structural design, spatial design, functional components, structural integrity, environmental protection, installation and site, safety warnings and instructions for use, management and maintenance, age-appropriate and adaptive additional special requirements._x000D_
This document applies to the research and development, design, manufacture, installation and maintenance, inspection and certification of outdoor body-building equipment.</t>
  </si>
  <si>
    <t>Outdoor body-building equipment (HS code(s): 950691); (ICS code(s): 97.220.40)</t>
  </si>
  <si>
    <t>950691 - Articles and equipment for general physical exercise, gymnastics or athletics</t>
  </si>
  <si>
    <t>97.220.40 - Outdoor and water sports equipment</t>
  </si>
  <si>
    <r>
      <rPr>
        <sz val="11"/>
        <rFont val="Calibri"/>
      </rPr>
      <t>https://members.wto.org/crnattachments/2024/TBT/CHN/24_05635_00_x.pdf</t>
    </r>
  </si>
  <si>
    <t>National Standard of the P.R.C., Feed additive—Part13: Others—Bile acids</t>
  </si>
  <si>
    <t>This document specifies the chemical name, molecular formula, relative molecular weight and chemical structure of bile acids, specifies the technical requirements, sampling, inspection rules, labeling, packaging, transportation, storage and shelf life of bile acids as a feed additive, and describes the test methods._x000D_
This document applies to the feed additive bile acids produced by saponification, decolorization, acidification, purification, drying and other processing of technologies from pig bile paste after extraction of bilirubin. It mainly consists of hyocholic acid, hyodeoxycholic acid and chenodeoxycholic acid.</t>
  </si>
  <si>
    <t>Bile acids (HS code(s): 230990); (ICS code(s): 65.120)</t>
  </si>
  <si>
    <r>
      <rPr>
        <sz val="11"/>
        <rFont val="Calibri"/>
      </rPr>
      <t>https://members.wto.org/crnattachments/2024/TBT/CHN/24_05634_00_x.pdf</t>
    </r>
  </si>
  <si>
    <t>Costa Rica</t>
  </si>
  <si>
    <t>Prohibición del registro, importación, exportación, fabricación, formulación, almacenamiento, distribución, transporte, reempaque, reenvase, manipulación, venta, mezcla y uso del ingrediente activo de grado técnico y plaguicidas sintéticas formulados que contengan el ingrediente activo clorotalonil (Ban on the registration, importation, exportation, manufacture, formulation, storage, distribution, transportation, repacking, repackaging, handling, sale, blending and use of the technical grade active ingredient and formulated synthetic pesticides containing the active ingredient chlorothalonil) (6 pages, in Spanish)</t>
  </si>
  <si>
    <t>The purpose of the notified Decree is to prohibit the registration, importation, exportation, manufacture, formulation, storage, distribution, transportation, repacking, repackaging, handling, sale, blending and use of raw materials and formulated products containing the active ingredient chlorothalonil.</t>
  </si>
  <si>
    <t>2926907074</t>
  </si>
  <si>
    <t>292690 - Nitrile-function compounds (excl. acrylonitrile, 1-cyanoguanidine "dicyandiamide", fenproporex "INN" and its salts, methadone "INN"-intermediate "4-cyano-2-dimethylamino-4,4-diphenylbutane" and alpha-Phenylacetoacetonitrile)</t>
  </si>
  <si>
    <t>65.100 - Pesticides and other agrochemicals</t>
  </si>
  <si>
    <r>
      <rPr>
        <sz val="11"/>
        <rFont val="Calibri"/>
      </rPr>
      <t>https://members.wto.org/crnattachments/2024/TBT/CRI/24_05578_00_s.pdf</t>
    </r>
  </si>
  <si>
    <t>Protocolo Análisis y/o ensayos de Seguridad PE Nº6/03:2024 Esmeriladora, Pulidora de disco, Lijadora de disco (Safety analysis and/or test protocol (PE No. 6/03:2024) for grinders, disk-type polishers and disk-type sanders) (11 pages, in Spanish)</t>
  </si>
  <si>
    <t>The notified Protocol establishes the safety certification procedure for electric grinders, disk-type polishers and disk-type sanders with a nominal capacity not exceeding 230 mm</t>
  </si>
  <si>
    <t>Grinders, disk-type sanders and disk-type polishers</t>
  </si>
  <si>
    <t>25.080.50 - Grinding and polishing machines; 25.140.20 - Electric tools</t>
  </si>
  <si>
    <r>
      <rPr>
        <sz val="11"/>
        <rFont val="Calibri"/>
      </rPr>
      <t>https://members.wto.org/crnattachments/2024/TBT/CHL/24_05586_00_s.pdf
https://www.sec.cl/sitio-web/wp-content/uploads/2024/08/PE-No6-03_2024-Esmeriladora-Lijadora-de-disco-Pulidora-de-disco.doc</t>
    </r>
  </si>
  <si>
    <t>Draft Resolution of the Cabinet of Ministers of Ukraine ‘On Amendments to Annex 1 to the Technical Regulation on Safety of Machinery and to the Technical Regulation for Noise Emission in the Environment by Equipment for Use Outdoors’</t>
  </si>
  <si>
    <t>The draft Resolution provides for:_x000D_
- updating the reference in Annex 1 of the Technical Regulation on Safety of Machinery to align with the Order of the Ministry of Economy No. 1268 of 09 March 2023 that specifies the requirements for the provision of health and safety signs at work;_x000D_
- amending the Technical Regulation for Noise Emission in the Environment by Equipment for Use Outdoors by adding provisions for providing certain information used in the conformity assessment procedure for the relevant type of equipment to the European Commission or the Member States of the European Union, and revising  Annex 3 to the Technical Regulation in accordance with Commission Delegated Regulation (EU) 2024/1208 of 16 November 2023 amending Directive 2000/14/EC of the European Parliament and of the Council as regards the methods to measure airborne noise emitted by equipment for use outdoors.</t>
  </si>
  <si>
    <t>Equipment used on construction sites, in parks, and gardens, such as chainsaws, cranes, dump trucks, excavators, lawnmowers, leaf blowers, electric generators, etc.</t>
  </si>
  <si>
    <t>65.060 - Agricultural machines, implements and equipment; 91.220 - Construction equipment</t>
  </si>
  <si>
    <t>Protection of human health or safety (TBT); Protection of the environment (TBT); Quality requirements (TBT); Harmonization (TBT)</t>
  </si>
  <si>
    <r>
      <rPr>
        <sz val="11"/>
        <rFont val="Calibri"/>
      </rPr>
      <t>https://members.wto.org/crnattachments/2024/TBT/UKR/24_05585_00_x.pdf
https://me.gov.ua/Documents/Detail?lang=uk-UA&amp;id=424b9421-44aa-47f0-8b31-5e0ac14be770&amp;title=ProktPostanoviKabinetuMinistrivUkrainiproVnesenniaZminUDodatok1-DoTekhnichnogoReglamentuBezpekiMashinTaDoTekhnichnogoReglamentuShumovogoViprominiuvanniaUNavkolishnSeredovischeVidObladnannia-SchoVikoristovutsiaZzovniPrimischen</t>
    </r>
  </si>
  <si>
    <t>Modernization of Passenger Information Requirements Relating to “No Smoking” Sign Illumination</t>
  </si>
  <si>
    <t>Direct final rule; request for comments - The Federal Aviation Administration (FAA) is amending its regulations to allow aircraft to operate either with “No Smoking” signs continuously illuminated or with “No Smoking” signs a crewmember can turn on and off. Currently, crewmembers must be able to manually turn aircraft “No Smoking” signs on and off. However, the current regulations were drafted when the Department of Transportation (DOT) permitted smoking at times on commercial flights. These amendments bring FAA regulations into alignment with current practice for aircraft manufacturing and operations.</t>
  </si>
  <si>
    <t>Aircraft no smoking signs; Public information symbols. Signs. Plates. Labels (ICS code(s): 01.080.10); Aircraft and space vehicles in general (ICS code(s): 49.020)</t>
  </si>
  <si>
    <t>01.080.10 - Public information symbols. Signs. Plates. Labels; 49.020 - Aircraft and space vehicles in general</t>
  </si>
  <si>
    <t>Protection of human health or safety (TBT); Cost saving and productivity enhancement (TBT)</t>
  </si>
  <si>
    <r>
      <rPr>
        <sz val="11"/>
        <rFont val="Calibri"/>
      </rPr>
      <t>https://members.wto.org/crnattachments/2024/TBT/USA/24_05613_00_e.pdf</t>
    </r>
  </si>
  <si>
    <t>Informe técnico para la actualización del estándar mínimo de eficiencia energética de refrigeradores domésticos (Technical report for updating the minimum energy efficiency standard for household refrigerators) (33 pages, in Spanish)</t>
  </si>
  <si>
    <t>The minimum energy efficiency standard for refrigerators is in force and corresponds to that established in Resolution No. 74 of 2014 of the Ministry of Energy, on the basis of the limits established on the 2007 energy efficiency label for refrigerators. As a result of the updating of the test protocols and of the limits on the energy efficiency label, in line with international procedures, there is a need to update the limits of the energy efficiency standard for household refrigerators.</t>
  </si>
  <si>
    <t>Refrigerators, refrigerator-freezers and freezers for household use</t>
  </si>
  <si>
    <t>97.040.30 - Domestic refrigerating appliances</t>
  </si>
  <si>
    <t>Protection of the environment (TBT)</t>
  </si>
  <si>
    <r>
      <rPr>
        <sz val="11"/>
        <rFont val="Calibri"/>
      </rPr>
      <t xml:space="preserve">https://members.wto.org/crnattachments/2024/TBT/CHL/24_05612_00_s.pdf
</t>
    </r>
  </si>
  <si>
    <t>Saudi Arabia, Kingdom of</t>
  </si>
  <si>
    <t>UAE GCC Technical Regulation for Processed Tomato Concentrates</t>
  </si>
  <si>
    <t>The standard is concerned with processed tomato concentrates and offered for direct consumption, including for catering purposes or for repacking if required. The Standard does not include products that contain seeds and skins and it does not include tomato (ketchup), tomato sauce, or similar products, which are highly seasoned products of varying concentrations, containing ingredients such as pepper, onions vinegar, sugar, etc. in quantities materially alter the flavour, aroma and taste of the tomato component.</t>
  </si>
  <si>
    <t>Fruits. Vegetables (ICS code(s): 67.080)</t>
  </si>
  <si>
    <t>67.080 - Fruits. Vegetables</t>
  </si>
  <si>
    <t>Consumer information, labelling (TBT); Prevention of deceptive practices and consumer protection (TBT); Protection of human health or safety (TBT); Quality requirements (TBT)</t>
  </si>
  <si>
    <r>
      <rPr>
        <sz val="11"/>
        <rFont val="Calibri"/>
      </rPr>
      <t>https://members.wto.org/crnattachments/2024/TBT/ARE/24_05565_00_x.pdf</t>
    </r>
  </si>
  <si>
    <t>Qatar</t>
  </si>
  <si>
    <t>Yemen</t>
  </si>
  <si>
    <t>Kuwait, the State of</t>
  </si>
  <si>
    <t>United Arab Emirates</t>
  </si>
  <si>
    <t>Bahrain, Kingdom of</t>
  </si>
  <si>
    <t>Nicaragua</t>
  </si>
  <si>
    <t>NTON 04001 Eficiencia energética. Acondicionadores de aire. Procedimiento para la demostración de la conformidad (Nicaraguan Mandatory Technical Standard (NTON) No. 04001: Energy efficiency. Air conditioners. Conformity demonstration procedure) (19 pages, in Spanish)</t>
  </si>
  <si>
    <t>The notified Nicaraguan Mandatory Technical Standard establishes the conformity demonstration procedure for products regulated by NTON/Central American Technical Regulation (RTCA) No. 23.01.78:20: Electrical products. Inverter split-type, free air discharge, non-ducted air conditioners with variable refrigerant flow. Energy efficiency specifications. The Standard applies to natural or legal persons who are involved in the importation and marketing of inverter split-type, free air discharge, non-ducted air conditioners with variable refrigerant flow, powered by electricity, with nominal cooling capacities of up to 19,050 W (65,000 BTU), which operate by mechanical compression and include an air-cooling evaporator coil, a frequency compressor with variable refrigerant flow and an air-cooled condensing coil. Note: This procedure is an instrument that offers guidelines for compliance with NTON/RTCA No. 23.01.78:20: Electrical products. Inverter split-type, free air discharge, non-ducted air conditioners with variable refrigerant flow. Energy efficiency specifications; and NTON/RTCA No. 23.01.80:21: Electrical products. Split-type, fixed speed, free air discharge, non-ducted air conditioners. Energy efficiency specifications. G/TBT/N/NIC/179 - 2 -</t>
  </si>
  <si>
    <t>(HS code: 841510); (ICS code: 23.120)</t>
  </si>
  <si>
    <t>841510 - Air conditioning machines designed to be fixed to a window, wall, ceiling or floor, self-contained or "split-system"</t>
  </si>
  <si>
    <t>23.120 - Ventilators. Fans. Air-conditioners</t>
  </si>
  <si>
    <t>Consumer information, labelling (TBT); Prevention of deceptive practices and consumer protection (TBT)</t>
  </si>
  <si>
    <r>
      <rPr>
        <sz val="11"/>
        <rFont val="Calibri"/>
      </rPr>
      <t>https://members.wto.org/crnattachments/2024/TBT/NIC/24_05576_00_s.pdf
https://www.mific.gob.ni/Inicio/Comercio/Comercio-Interior/SNC/snn/enn/ncp</t>
    </r>
  </si>
  <si>
    <t>NTON 04002 Eficiencia energética. Refrigeradores y congeladores electrodomésticos. Procedimiento para la demostración de la conformidad (Nicaraguan Mandatory Technical Standard (NTON) No. 04002: Energy efficiency. Household refrigerators and freezers. Conformity demonstration procedure) (17 pages, in Spanish)</t>
  </si>
  <si>
    <t>The notified Nicaraguan Mandatory Technical Standard establishes the conformity demonstration procedure for products regulated by Central American Technical Regulation (RTCA) No. 97.01.81:22: Electrical products. Household refrigerators and freezers. Energy efficiency specifications. The Standard applies to natural or legal persons that import and market household refrigerators and refrigerator-freezers of up to 1,104 litres (39 cubic feet) and household freezers of up to 850 litres (30 cubic feet) operated using hermetic motor-driven compressors. Note: This procedure does not include technical requirements. It is an instrument that offers guidelines for compliance with RTCA No. 97.01.81:22: Electrical products. Household refrigerators and freezers. Energy efficiency specifications.</t>
  </si>
  <si>
    <t>HS code(s): 841810; 84182; 841840; 841869; ICS code(s): 03.120.20; 97.040.30</t>
  </si>
  <si>
    <t>841810 - Combined refrigerator-freezers, with separate external doors or drawers, or combinations thereof; 84182 - - Refrigerators, household type:; 841840 - Freezers of the upright type, of a capacity &lt;= 900 l; 841869 - Refrigerating or freezing equipment (excl. refrigerating and freezing furniture)</t>
  </si>
  <si>
    <t>03.120.20 - Product and company certification. Conformity assessment; 97.040.30 - Domestic refrigerating appliances</t>
  </si>
  <si>
    <r>
      <rPr>
        <sz val="11"/>
        <rFont val="Calibri"/>
      </rPr>
      <t>https://members.wto.org/crnattachments/2024/TBT/NIC/24_05577_00_s.pdf</t>
    </r>
  </si>
  <si>
    <t>Oman</t>
  </si>
  <si>
    <t>Armenia</t>
  </si>
  <si>
    <t>Draft amendments to the Technical regulation N025/2012 of the Customs Union «On safety of furniture products»</t>
  </si>
  <si>
    <t>The draft amendments to the Technical Regulations of the Customs Union "On safety of furniture products" was developed to bring it into line with the Treaty on the Eurasian Economic Union, and adjust the conceptual framework in terms of defining concepts and requirements for furniture products.</t>
  </si>
  <si>
    <t>Furniture products </t>
  </si>
  <si>
    <t>94 - FURNITURE; BEDDING, MATTRESSES, MATTRESS SUPPORTS, CUSHIONS AND SIMILAR STUFFED FURNISHINGS; LUMINAIRES AND LIGHTING FITTINGS, NOT ELSEWHERE SPECIFIED OR INCLUDED; ILLUMINATED SIGNS, ILLUMINATED NAMEPLATES AND THE LIKE; PREFABRICATED BUILDINGS</t>
  </si>
  <si>
    <t>97.140 - Furniture</t>
  </si>
  <si>
    <t>Eurasian Economic Commission Collegium Draft Decision on amendments to the Section 10 of the Chapter II of the Common sanitary-epidemiological and hygienic requirements for products subject to sanitary-epidemiological supervision (control); </t>
  </si>
  <si>
    <t>The draft amendments to the Section 10 of the Chapter II of the Common sanitary-epidemiological and hygienic requirements for products subject to sanitary-epidemiological supervision (control) approved by the Decision of the Commission of the Customs Union dated 28 May, 2010 No. 299 provides for the updating the safety requirements for materials for products (products) in contact with human skin, clothing, footwear.</t>
  </si>
  <si>
    <t>Materials for products (products) in contact with human skin, clothing, footwear</t>
  </si>
  <si>
    <t>61.020 - Clothes; 61.060 - Footwear</t>
  </si>
  <si>
    <t>Equipment, Systems, and Network Information Security Protection</t>
  </si>
  <si>
    <t>Notice of proposed rulemaking - This proposed rulemaking would impose new design standards to 
address cybersecurity threats for transport category airplanes, 
engines, and propellers. The intended effect of this proposed action is 
to standardize the FAA's criteria for addressing cybersecurity threats, 
reducing certification costs and time while maintaining the same level 
of safety provided by current special conditions.</t>
  </si>
  <si>
    <t>Equipment, systems, and networks of transport category airplanes, engines, and propellers; Quality (ICS code(s): 03.120); IT Security (ICS code(s): 35.030); Software (ICS code(s): 35.080); Aircraft and space vehicles in general (ICS code(s): 49.020); Aerospace engines and propulsion systems (ICS code(s): 49.050); Aerospace electric equipment and systems (ICS code(s): 49.060)</t>
  </si>
  <si>
    <t>03.120 - Quality; 35.080 - Software; 49.020 - Aircraft and space vehicles in general; 49.050 - Aerospace engines and propulsion systems; 49.060 - Aerospace electric equipment and systems</t>
  </si>
  <si>
    <t>Protection of human health or safety (TBT); Harmonization (TBT); Cost saving and productivity enhancement (TBT)</t>
  </si>
  <si>
    <r>
      <rPr>
        <sz val="11"/>
        <rFont val="Calibri"/>
      </rPr>
      <t>https://members.wto.org/crnattachments/2024/TBT/USA/24_005531_00_e.pdf</t>
    </r>
  </si>
  <si>
    <t>Labeling – Energy Efficiency Label for Electrical Appliances Part 1: Low-Capacity Air Conditioners</t>
  </si>
  <si>
    <t>  This UAE technical Regulation deals with the performance and energy efficiency label requirements for ducted and non-ducted air-conditioners and air-cooled heat pumps with a cooling capacity up to 65000 Btu/h (19kW)._x000D_
The following units are excluded from the scope of this standard:_x000D_
a) Evaporative coolers._x000D_
b) Individual assemblies not constituting a complete refrigeration system such as condensing units for separate use._x000D_
c) VRF and multi-split system regardless of the capacity will be covered under UAE.s 5010-5</t>
  </si>
  <si>
    <t>Mechanical structures for electronic equipment (ICS code(s): 31.240)</t>
  </si>
  <si>
    <t>23.120 - Ventilators. Fans. Air-conditioners; 27.080 - Heat pumps; 31.240 - Mechanical structures for electronic equipment</t>
  </si>
  <si>
    <t>Consumer information, labelling (TBT); Prevention of deceptive practices and consumer protection (TBT); Protection of the environment (TBT); Quality requirements (TBT)</t>
  </si>
  <si>
    <r>
      <rPr>
        <sz val="11"/>
        <rFont val="Calibri"/>
      </rPr>
      <t>https://members.wto.org/crnattachments/2024/TBT/ARE/24_05537_00_x.pdf</t>
    </r>
  </si>
  <si>
    <t>Labeling – Energy Efficiency Label for Electrical Appliances Part 5: Large Capacity Air Conditioners</t>
  </si>
  <si>
    <t>  This standard deals with the energy efficiency labels and the minimum energy performance standard (MEPS) requirements for ACs factory-made residential, commercial, and industrial, electrically driven, mechanical compression more than 65000 BTU/H (19 KW) of:_x000D_
- Ducted air conditioners using air and water-cooled condensers and ducted air-to-air heat pumps._x000D_
- Water-source heat pumps._x000D_
- Variable refrigerant flow (VRF) air conditioner systems and multi-spilt systems regardless of the capacity._x000D_
- Condensing units._x000D_
- Closed control air conditioners &amp; condensing units serving computer rooms_x000D_
- Chillers._x000D_
The units are designed to operate in AC single phase or designed for dual voltage range three phase._x000D_
Exclusions_x000D_
This standard does not apply to air conditioners covered under the scope of standard UAE.S 5010-1.</t>
  </si>
  <si>
    <r>
      <rPr>
        <sz val="11"/>
        <rFont val="Calibri"/>
      </rPr>
      <t>https://members.wto.org/crnattachments/2024/TBT/ARE/24_05538_00_x.pdf</t>
    </r>
  </si>
  <si>
    <t>Draft Decision of the Council of the Eurasian Economic Commission on the Rules for Regulation of the circulation of feed additives within the customs territory of the Eurasian Economic Union</t>
  </si>
  <si>
    <t>The draft provides for the approval of the Rules for regulation of the circulation of feed additives within the customs territory of the Eurasian Economic Union (hereinafter - the Union), which include:- common rules for the regulation of the circulation of feed additives;- a common procedure for the registration of feed additives, as well as other procedures related to registration;- a common assessment procedure with respect to the quality, safety and efficiency of feed additives, as well as criteria for their assessment;- common principles of information exchange while organizing and conducting state control (supervision) in the field of feed additives circulation;- common registration forms;- a common register of feed additives inscribed under unified Union rules;- a common information database on low-quality, unsafe feed additives, falsified and (or) counterfeit feed additives detected under state control (supervision) with respect to feed additives circulation;- a common database on animals’ adverse reactions to feed additives;- a common register of producers of feed additives, the production of which is recognized to comply with the Union’s unified requirements</t>
  </si>
  <si>
    <t>Feed additives</t>
  </si>
  <si>
    <t>2309 - Preparations of a kind used in animal feeding</t>
  </si>
  <si>
    <t>Protection of animal or plant life or health (TBT)</t>
  </si>
  <si>
    <t>Eurasian Economic Commission Collegium Draft Decision on amendments to the Section 14 of the Chapter II of the Common sanitary-epidemiological and hygienic requirements for products subject to sanitary-epidemiological supervision (control),</t>
  </si>
  <si>
    <t>The draft provides for the updating of the Section 14 of the Chapter II of the Common sanitary-epidemiological and hygienic requirements for products subject to sanitary-epidemiological supervision (control) which regulates the requirements for individual protection equipment.</t>
  </si>
  <si>
    <t>Individual protection equipment</t>
  </si>
  <si>
    <t>13.340 - Protective equipment</t>
  </si>
  <si>
    <t>Significant New Use Rules on Certain Chemical Substances (24-
1.5e)</t>
  </si>
  <si>
    <t>Proposed rule - EPA is proposing significant new use rules (SNURs) under the 
Toxic Substances Control Act (TSCA) for chemical substances that were 
the subject of premanufacture notices (PMNs) and a Microbial Commercial 
Activity Notice (MCAN) and are also subject to a TSCA Order. The SNURs 
require persons who intend to manufacture (defined by statute to 
include import) or process any of these chemical substances for an 
activity that is proposed as a significant new use by this rule to 
notify EPA at least 90 days before commencing that activity. The 
required notification initiates EPA's evaluation of the conditions of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</si>
  <si>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</si>
  <si>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</si>
  <si>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https://members.wto.org/crnattachments/2024/TBT/USA/24_05517_00_e.pdf</t>
    </r>
  </si>
  <si>
    <t>Mexico</t>
  </si>
  <si>
    <t>Proyecto de Norma Oficial Mexicana PROY-NOM-042-NUCL-2024, Categorización de sustancias fisionables y otros materiales radiactivos y requisitos de seguridad física nuclear para su transporte (Draft Mexican Official Standard PROY-NOM-042-NUCL-2024: Categorization of fissile and other radioactive material and nuclear security requirements for the transport of such material) (9 pages, in Spanish)</t>
  </si>
  <si>
    <t>• The notified draft Mexican Official Standard establishes criteria for categorizing fissile and other radioactive material so that nuclear security measures required during the transport of such material can be applied. • It is applicable to fissile and other radioactive material transported, transport units, packages, packagings and packs used during transport by land or by water. • The draft Mexican Official Standard establishes categories for fissile and other radioactive material, general nuclear security requirements and security requirements by category. G/TBT/N/MEX/537 - 2 -</t>
  </si>
  <si>
    <t>Fissile and other radioactive material transported, transport units, packages, packagings and packs used during transport by land or by water</t>
  </si>
  <si>
    <t>13.300 - Protection against dangerous goods; 27.120.30 - Fissile materials and nuclear fuel technology</t>
  </si>
  <si>
    <r>
      <rPr>
        <sz val="11"/>
        <rFont val="Calibri"/>
      </rPr>
      <t>https://members.wto.org/crnattachments/2024/TBT/MEX/24_05519_00_s.pdf
https://www.dof.gob.mx/nota_detalle.php?codigo=5734917&amp;fecha=31/07/2024#gsc.tab=0</t>
    </r>
  </si>
  <si>
    <t>Türkiye</t>
  </si>
  <si>
    <t>Turkish Food Codex - Communiqué on Eggs (Communiqué  No: 2024/7 )</t>
  </si>
  <si>
    <t>The purpose of this Communiqué is to determine the features to be taken into account in packaging, preservation, storage, transportation and marketing of shell eggs obtained from laying hens in a technical and hygienic manner.This Communiqué covers eggs obtained from chicken (Gallus gallus var. domesticus). It does not cover eggs and egg products from other poultry and incubated and cooked eggs.The Communiqué is largely compatible with the relevant EU legislation.This Communiqué repeals the Turkish Food Codex Communiqué on Eggs (Communiqué No: 2014/55) published in the Official Gazette dated 20.12.2014 and numbered 29211.</t>
  </si>
  <si>
    <t>Eggs</t>
  </si>
  <si>
    <t>040721 - Fresh eggs of domestic fowls, in shell (excl. fertilised for incubation)</t>
  </si>
  <si>
    <t>67.120.20 - Poultry and eggs</t>
  </si>
  <si>
    <r>
      <rPr>
        <sz val="11"/>
        <rFont val="Calibri"/>
      </rPr>
      <t>https://members.wto.org/crnattachments/2024/TBT/TUR/24_05512_00_x.pdf
https://www.tarimorman.gov.tr/GKGM/Duyuru/584/Mevzuat-Taslagi-Tgk-Yumurta-Tebligi</t>
    </r>
  </si>
  <si>
    <t>Thailand</t>
  </si>
  <si>
    <t>Draft Ministerial Regulation Prescribing Industrial Products for Prepainted Hot-Dip Zinc-Coated Flat Steel to Conform to the Standard B.E. ….</t>
  </si>
  <si>
    <t>The draft Ministerial Regulation mandates prepainted hot-dip zinc-coated flat steel to conform to the Thai Industrial Standards TIS 2131-25xx (20xx).This standard specifies technical specifications, characteristics, marking and labelling, sampling, and testing requirements for prepainted hot-dip zinc-coated flat steel, coating with a substance with zinc as the main component, in the form of sheets, strips, and corrugated sheets with minimum thickness of 0.11 mm, with pitch of 76 mm and depth of 18 mm for large corrugated sheets, and pitch of 32 mm and depth of 9 mm for small corrugated sheets.</t>
  </si>
  <si>
    <t>Prepainted hot-dip zinc-coated flat steel (ICS 77.140.50)</t>
  </si>
  <si>
    <t>77.140.50 - Flat steel products and semi-products</t>
  </si>
  <si>
    <r>
      <rPr>
        <sz val="11"/>
        <rFont val="Calibri"/>
      </rPr>
      <t>https://members.wto.org/crnattachments/2024/TBT/THA/24_05500_00_x.pdf</t>
    </r>
  </si>
  <si>
    <t>Philippines</t>
  </si>
  <si>
    <t>Draft FDA Circular “Guidelines on the Adoption of Codex Guidelines for Ready-To-Use Therapeutic Foods (RUTF) (CXG 95-2022) as Technical Regulation”</t>
  </si>
  <si>
    <t>This Circular aims to adopt the Codex Guidelines for RUTF. Specifically, it aims to:  A. Provide guidelines to all Food Business Operators (FBOs) on the use of the revised Codex Guidelines for RUTF. B. To set limits on consumption and quality factors, purity requirements, food additives, contaminants, hygiene, labeling and methods of analysis sampling based on the revised Codex Guidelines for RUTF and existing national policies. </t>
  </si>
  <si>
    <r>
      <rPr>
        <sz val="11"/>
        <rFont val="Calibri"/>
      </rPr>
      <t>https://members.wto.org/crnattachments/2024/TBT/PHL/24_05494_00_e.pdf</t>
    </r>
  </si>
  <si>
    <t>Draft Ministerial Regulation Prescribing Industrial Products for Prepainted Hot-Dip 55% Aluminium/Zinc-Coated Flat Steel to Conform to the Standard B.E. ….</t>
  </si>
  <si>
    <t>The draft Ministerial Regulation mandates prepainted hot-dip 55% aluminium/zinc-coated flat steel to conform to the Thai Industrial Standards TIS 2753-25xx(20xx).This standard specifies technical specifications, characteristics, marking and labelling, sampling, and testing requirements for prepainted hot-dip 55% aluminium/zinc-coated flat steel, coating with a substance with aluminium and zinc as the main components, in the form of sheets, strips, and corrugated sheets with minimum thickness of 0.11 mm, with pitch of 76 mm and depth of 18 mm for large corrugated sheets, and pitch of 32 mm and depth of 9 mm for small corrugated sheets.</t>
  </si>
  <si>
    <t>Prepainted hot-dip 55% aluminium/zinc-coated flat steel (ICS 77.140.50)</t>
  </si>
  <si>
    <r>
      <rPr>
        <sz val="11"/>
        <rFont val="Calibri"/>
      </rPr>
      <t>https://members.wto.org/crnattachments/2024/TBT/THA/24_05501_00_x.pdf</t>
    </r>
  </si>
  <si>
    <t>Approval report, Application A1247 D-allulose as a novel food; Supporting Document 1 Risk and technical assessment Application A1247 – D-allulose as a novel food.</t>
  </si>
  <si>
    <t>FSANZ has assessed an application to amend the Australia New Zealand Food Standards Code to permit the sale of D-allulose from enzymatic conversion of fructose by D-psicose 3-epimerase contained in Microbacterium foliorum as a novel food in Australia and New Zealand. The aspects of this application that are relevant to the TBT Committee are to amend the Code to:permit D-allulose in certain foods to maximum permitted levels. For details, refer to Attachment 1 in the Approval Report (refer to the link provided in 11 below);include an energy factor of 2 kJ/g for D-allulose for nutrition information labelling purposes;require the label of a food containing D-allulose to carry an advisory statement about the risk of a laxative effect from high intakes of some food classes; andpermit foods containing D-allulose to make nutrition content claims about sugars including no added sugar(s), provided existing claim conditions are met.</t>
  </si>
  <si>
    <t>Foods containing D-allulose sold in New Zealand (both imported and domestically produced)</t>
  </si>
  <si>
    <t>67.180 - Sugar. Sugar products. Starch</t>
  </si>
  <si>
    <r>
      <rPr>
        <sz val="11"/>
        <rFont val="Calibri"/>
      </rPr>
      <t>Documents are available from the Food Standards Australia New Zealand website:
https://www.foodstandards.gov.au/food-standards-code/applications/A1247-D-allulose-as-a-novel-food</t>
    </r>
  </si>
  <si>
    <t>Labeling Of Food Allergens On Prepackaged Food</t>
  </si>
  <si>
    <t>The declaration of allergens on pre-packaged food  </t>
  </si>
  <si>
    <t>Food standards; Labelling</t>
  </si>
  <si>
    <r>
      <rPr>
        <sz val="11"/>
        <rFont val="Calibri"/>
      </rPr>
      <t>https://members.wto.org/crnattachments/2024/TBT/SAU/24_05474_00_x.pdf</t>
    </r>
  </si>
  <si>
    <t>Declaration of caffeine content on Food Establishments Menu’s Selling Away-From-Home Foods</t>
  </si>
  <si>
    <t>Declaration of caffeine content of drinks on Food Establishment Menu’s Selling Away-From-Home Foods either paper or electronic platforms menus. </t>
  </si>
  <si>
    <r>
      <rPr>
        <sz val="11"/>
        <rFont val="Calibri"/>
      </rPr>
      <t>https://members.wto.org/crnattachments/2024/TBT/SAU/24_05481_00_x.pdf</t>
    </r>
  </si>
  <si>
    <t>Prepacked Foodstuffs Labelling via Electronic Commerce Store</t>
  </si>
  <si>
    <t>This draft technical regulation applies to labels of food products offered for sale in electronic commerce stores within the geographical scope, the method of displaying them to the consumer, and the requirements related to the electronic store.</t>
  </si>
  <si>
    <r>
      <rPr>
        <sz val="11"/>
        <rFont val="Calibri"/>
      </rPr>
      <t>https://members.wto.org/crnattachments/2024/TBT/SAU/24_05467_00_x.pdf</t>
    </r>
  </si>
  <si>
    <t>FSANZ has assessed an application to amend the Australia New Zealand Food Standards Code to permit the sale of D-allulose from enzymatic conversion of fructose by D-psicose 3-epimerase contained in Microbacterium foliorum as a novel food in Australia and New Zealand. The relevant aspects of this application are to amend the Code to:permit D-allulose in certain foods to maximum permitted levels. For details, refer to Attachment A in the Approval Report (refer to the link provided in 5 above);include an energy factor of 2 kJ/g for D-allulose for nutrition information labelling purposes;require the label of a food containing D-allulose to carry an advisory statement about the risk of a laxative effect from high intakes of some food classes; andpermit foods containing D-allulose to make nutrition content claims about sugars including no added sugar(s), provided existing claim conditions are met.</t>
  </si>
  <si>
    <t>Foods containing D-allulose sold in Australia (both imported and domestically produced)</t>
  </si>
  <si>
    <r>
      <rPr>
        <sz val="11"/>
        <rFont val="Calibri"/>
      </rPr>
      <t>Documents are available from the Food Standards Australia New Zealand website: https://www.foodstandards.gov.au/food-standards-code/applications/A1247-D-allulose-as-a-novel-food</t>
    </r>
  </si>
  <si>
    <t>Public Consultation 43, 13 August 2024</t>
  </si>
  <si>
    <t>Public Consultation for the proposal to change the Technical and Operational Requirements for the use of radio frequency bands associated with the private limited service, provided by terrestrial systemsComments can be made at:https://apps.anatel.gov.br/ParticipaAnatel/Home.aspxSelecting Public consultation No 43</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</si>
  <si>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</si>
  <si>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</si>
  <si>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</si>
  <si>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https://apps.anatel.gov.br/ParticipaAnatel/VisualizarTextoConsulta.aspx?TelaDeOrigem=2&amp;ConsultaId=20261</t>
    </r>
  </si>
  <si>
    <t>Proposed Revision of the “Enforcement Rule of the Act on Labeling and Advertising of Foods” </t>
  </si>
  <si>
    <t>The proposed amendment is to: Expand the list of items subject to mandatory nutritional information labeling, establish a new high caffeine warning label for solid foods containing guarana, improve the warning labeling for products containing sugar alcohol, and deregulate on the consumer safety precautions labeling for frozen foods which are not supposed to be defrosted before consumption.</t>
  </si>
  <si>
    <t>Food standards; Labelling; Nutrition information</t>
  </si>
  <si>
    <r>
      <rPr>
        <sz val="11"/>
        <rFont val="Calibri"/>
      </rPr>
      <t>https://members.wto.org/crnattachments/2024/TBT/KOR/24_05444_00_x.pdf</t>
    </r>
  </si>
  <si>
    <t>Proposed Revision of the “Regulations on Functional Laebling or Advertising of Foods that are not Considered False Labeling or Advertising” </t>
  </si>
  <si>
    <t>The proposed amendment to the “Regulations on Functional Labeling or Advertising of Foods that are not Considered False Labeling or Advertising” is as follows:_x000D_
a. clarification of requirements, labeling guidelines, etc. of foods for functional labeling or advertising related to easing hangover.</t>
  </si>
  <si>
    <r>
      <rPr>
        <sz val="11"/>
        <rFont val="Calibri"/>
      </rPr>
      <t>https://members.wto.org/crnattachments/2024/TBT/KOR/24_05448_00_x.pdf</t>
    </r>
  </si>
  <si>
    <t>Singapore</t>
  </si>
  <si>
    <t>Environmental Protection and Management Act (Amendment of Second Schedule) Order 2024 </t>
  </si>
  <si>
    <t>Singapore’s National Environment Agency (NEA) is proposing to regulate formaldehyde in paints as a hazardous substance under the Environmental Protection and Management Act. Once the regulations take effect:The import, manufacture, and/or sale of interior paints containing equal to or more than 0.01% weight in weight of formaldehyde will be prohibited in Singapore, unless such interior paints are imported or manufactured for export or re-export purposes. In such cases, companies will be required to apply for a Hazardous Substances (HS) licence from NEA.The import, manufacture, and/or sale of paints for outdoor or industrial use, containing equal to or more than 0.01% weight in weight of formaldehyde will be required to comply with the relevant labelling requirements. The labelling requirements would not apply to paints which are imported or manufactured for export or re-export purposes. Accordingly, importers and manufacturers of interior paints would have to submit test reports to NEA, upon request, substantiating that the measured total in-can formaldehyde content in each interior paint product is less than 0.01% weight in weight. Such test reports would have to be prepared by accredited laboratories, such as those accredited by accreditation bodies which are signatories to the International Laboratory Accreditation Cooperation Mutual Recognition Arrangement (ILAC MRA). </t>
  </si>
  <si>
    <t>HS Heading Description  32081020Anti-fouling or anti-corrosive paints for ships' hulls based on polyesters in non-aqueous medium 32081090  Other paints based on polyesters in non-aqueous medium &amp; solutions 32082040  Anti-fouling or anti-corrosive paints of acrylic or vinyl polymers in non-aqueous medium for ship hull 32082090Other paints &amp; varnishes in non-aqueous medium &amp; solutions based on acrylic or vinyl polymers 32089030  Anti-fouling or anti-corrosive paints for ships' hulls based on other polymers in non-aqueous medium 32089090  Other paints in non-aqueous medium &amp; solutions based on other polymers 32091050 Anti-fouling or anti-corrosive paints of acrylic or vinyl polymers in aqueous medium for ships hulls 32091090 Other paints &amp; varnishes of acrylic or vinyl polymers in aqueous medium 32099000 Other paints &amp; varnishes of synthetic or chemically modified natural polymers in aqueous medium 32100091 Anti-fouling or anti-corrosive paints for ships hulls 32100099 Other paints &amp; varnishes </t>
  </si>
  <si>
    <t>321000 - Paints and varnishes, incl. enamels, lacquers and distempers (excl. those based on synthetic polymers or chemically modified natural polymers that are dispersed or dissolved in a medium); prepared water pigments of a kind used for finishing leather; 320990 - Paints and varnishes, incl. enamels and lacquers, based on synthetic or chemically modified natural polymers, dispersed or dissolved in an aqueous medium (excl. those based on acrylic or vinyl polymers); 320910 - Paints and varnishes, incl. enamels and lacquers, based on acrylic or vinyl polymers, dispersed or dissolved in an aqueous medium; 320890 - 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 320820 - Paints and varnishes, incl. enamels and lacquers, based on acrylic or vinyl polymers, dispersed or dissolved in a non-aqueous medium; solutions based on acrylic or vinyl polymers in volatile organic solvents, containing &gt; 50% solvent by weight; 320810 - Paints and varnishes, incl. enamels and lacquers, based on polyesters, dispersed or dissolved in a non-aqueous medium; solutions based on polyesters in volatile organic solvents, containing &gt; 50% solvent by weight</t>
  </si>
  <si>
    <t>87.040 - Paints and varnishes; 87.060 - Paint ingredients</t>
  </si>
  <si>
    <t>Draft FDA Circular "Guidelines on the Adoption of Codex Standard For Follow-Up Formula For Older Infants And Product For Young Children (CXS 156-1987) as Technical Regulation"</t>
  </si>
  <si>
    <t>This Circular aims to adopt the revised Codex Standard for Follow Up Formula and Product for Young Children. Specifically, it aims to: A. Provide guidelines to all Food Business Operators (FBOs) on the use of the revised Codex Standard for Follow Up Formula and Product for Young Children in the regulation of follow up formula and product for young children.B. To set limits on consumption and quality factors, purity requirements, food additives, contaminants, hygiene, labeling and methods of analysis sampling based on the revised Codex Standard for Follow Up Formula and Product for Young Children and existing national policies</t>
  </si>
  <si>
    <t>Milk and milk products (ICS code(s): 67.100)</t>
  </si>
  <si>
    <t>67.100 - Milk and milk products</t>
  </si>
  <si>
    <r>
      <rPr>
        <sz val="11"/>
        <rFont val="Calibri"/>
      </rPr>
      <t>https://members.wto.org/crnattachments/2024/TBT/PHL/24_05443_00_e.pdf
https://www.fda.gov.ph/draft-for-comments-guidelines-on-the-adoption-of-codex-standard-for-follow-up-formula-for-older-infants-and-product-for-young-children-cxs-156-1987-as-technical-regulation/</t>
    </r>
  </si>
  <si>
    <t>Turkish Food Codex Communiqué on Meat, Meat Preparations and Meat Products</t>
  </si>
  <si>
    <t>This Communiqué sets provisions regarding the production, packaging and placing on the market of raw meat, minced meat, poultry minced meat, prepared meat preparations, mechanically separated poultry meat and meat products.The Communiqué covers product definitions and product specifications.</t>
  </si>
  <si>
    <t>Meat, Meat Preparations and Meat Products</t>
  </si>
  <si>
    <r>
      <rPr>
        <sz val="11"/>
        <rFont val="Calibri"/>
      </rPr>
      <t>https://members.wto.org/crnattachments/2024/TBT/TUR/24_05437_00_e.pdf</t>
    </r>
  </si>
  <si>
    <t>Communiqué On Ecodesign Requirements For Off Mode, Standby Mode, And Networked Standby Energy Consumption Of Electrical And Electronic Household And Office Equipment.</t>
  </si>
  <si>
    <t>Electrical and electronic household and office equipment must meet the the ecodesign requirements related to off mode, standby mode, and networked standby energy consumption when they are placed on the market or put into service, while also ensuring the free movement of these products within the Türkiye-EU Customs Union. This Communiqué fosters harmonization of mandatory ecodesign requirements related to off mode, standby mode, and networked standby energy consumption for electrical and electronic household and office equipment. </t>
  </si>
  <si>
    <t>This Communiqué covers household and office type electrical and electronic devices listed in Annex II.</t>
  </si>
  <si>
    <t>Consumer information, labelling (TBT); Prevention of deceptive practices and consumer protection (TBT); Protection of the environment (TBT); Quality requirements (TBT); Harmonization (TBT); Reducing trade barriers and facilitating trade (TBT)</t>
  </si>
  <si>
    <r>
      <rPr>
        <sz val="11"/>
        <rFont val="Calibri"/>
      </rPr>
      <t>https://members.wto.org/crnattachments/2024/TBT/TUR/24_05434_00_e.pdf</t>
    </r>
  </si>
  <si>
    <t>South Africa</t>
  </si>
  <si>
    <t>The final notice of the amended VC 9085the Compulsory Specification for Cement</t>
  </si>
  <si>
    <t>The Compulsory Specification covers the requirements for the manufacture, marking, properties and performance of cement, intended for construction use, irrespective of whether distributed in bulk or bagged form</t>
  </si>
  <si>
    <t>SALT; SULPHUR; EARTHS AND STONE; PLASTERING MATERIALS, LIME AND CEMENT (HS code(s): 25); Construction materials and building (ICS code(s): 91)</t>
  </si>
  <si>
    <t>25 - SALT; SULPHUR; EARTHS AND STONE; PLASTERING MATERIALS, LIME AND CEMENT</t>
  </si>
  <si>
    <t>91 - Construction materials and building</t>
  </si>
  <si>
    <t>Consumer information, labelling (TBT); Protection of human health or safety (TBT); Protection of the environment (TBT)</t>
  </si>
  <si>
    <r>
      <rPr>
        <sz val="11"/>
        <rFont val="Calibri"/>
      </rPr>
      <t>https://members.wto.org/crnattachments/2024/TBT/ZAF/24_05435_00_e.pdf</t>
    </r>
  </si>
  <si>
    <t>Jams, Jellies and Marmalade</t>
  </si>
  <si>
    <t>This Technical Regulation applies to Jams, Jellies and Marmalade, offered for direct consumption, including for catering purposes or for repacking if required.</t>
  </si>
  <si>
    <t>Fruits and derived products (ICS code(s): 67.080.10)</t>
  </si>
  <si>
    <t>67.080.10 - Fruits and derived products</t>
  </si>
  <si>
    <r>
      <rPr>
        <sz val="11"/>
        <rFont val="Calibri"/>
      </rPr>
      <t>https://members.wto.org/crnattachments/2024/TBT/QAT/24_05378_00_e.pdf
https://members.wto.org/crnattachments/2024/TBT/QAT/24_05378_00_x.pdf</t>
    </r>
  </si>
  <si>
    <t>Mongolia</t>
  </si>
  <si>
    <t>Draft  Technical regulation of production and trade of milk and dairy products, </t>
  </si>
  <si>
    <t>Since enforcement of law on 'Standardization, technical regulation and accreditation of conformity assessment" all standards became voluntary. This regulation aims to ensure the safety of production and trade of milk and milk products as well as to protect the environment, and the public interest.</t>
  </si>
  <si>
    <r>
      <rPr>
        <sz val="11"/>
        <rFont val="Calibri"/>
      </rPr>
      <t>https://mofa.gov.mn/files/pdf-files/hhq8lvbglgb/66b1caddeb5a6a60df09dca9.pdf</t>
    </r>
  </si>
  <si>
    <t>Draft Ministerial Regulation Prescribing Industrial Products for Recessed Luminaires and Recessed Air-Handling Luminaires for Use with LED Light Sources to Conform to the Standard B.E. ….</t>
  </si>
  <si>
    <t>The draft Ministerial Regulation mandates recessed luminaires and recessed air-handling luminaires for use with LED light sources to conform to the Thai Industrial Standard TIS 902 Part 2(2)-25XX(20XX) Recessed Luminaires and Recessed Air-Handling Luminaires.This draft Ministerial Regulation applies to recessed luminaires and recessed air-handling luminaires for use with LED light sources for operation from AC supply voltages up to 1000 V, consisting of one of the following:1) recessed luminaires and recessed air-handling luminaires with driver2) recessed luminaires and recessed air-handling luminaires with LED light sources3) recessed luminaires and recessed air-handling luminaires with driver and LED light sourcesThis draft Ministerial Regulation does not apply to blank luminaires.</t>
  </si>
  <si>
    <t>recessed luminaires and recessed air-handling luminaires (ICS 29.140.50)</t>
  </si>
  <si>
    <t>29.140.50 - Lighting installation systems</t>
  </si>
  <si>
    <r>
      <rPr>
        <sz val="11"/>
        <rFont val="Calibri"/>
      </rPr>
      <t>https://members.wto.org/crnattachments/2024/TBT/THA/24_05411_00_x.pdf</t>
    </r>
  </si>
  <si>
    <t>Safety Standard for Toys: Requirements for Toys Containing Button 
Cell or Coin Cell Batteries</t>
  </si>
  <si>
    <t>Notice of proposed rulemaking - The U.S. Consumer Product Safety Commission (Commission or 
CPSC) proposes to address the risk of injury and death associated with 
children ingesting button cell or coin cell batteries obtained from 
toys by adding performance and labeling requirements for battery-
operated toys containing such batteries. The proposed requirements 
would provide the highest level of safety feasible, and are consistent 
with the Commission's recent Reese's Law rulemaking and international 
standards for electronic toys. The Commission also proposes to amend 
CPSC's list of notice of requirements (NORs) to include toys containing 
button cell or coin cell batteries.</t>
  </si>
  <si>
    <t>Toys containing button cell or coin cell batteries; Quality (ICS code(s): 03.120); Domestic safety (ICS code(s): 13.120); Mechanical testing (ICS code(s): 19.060); Other cells and batteries (ICS code(s): 29.220.99); Toys (ICS code(s): 97.200.50)</t>
  </si>
  <si>
    <t>03.120 - Quality; 13.120 - Domestic safety; 19.060 - Mechanical testing; 29.220.99 - Other cells and batteries; 97.200.50 - Toys</t>
  </si>
  <si>
    <r>
      <rPr>
        <sz val="11"/>
        <rFont val="Calibri"/>
      </rPr>
      <t>https://members.wto.org/crnattachments/2024/TBT/USA/24_05405_00_e.pdf</t>
    </r>
  </si>
  <si>
    <t>Draft Ministerial Regulation Prescribing Industrial Products for Fixed General Purpose Luminaires for Use with LED Light Sources to Conform to the Standard B.E. …</t>
  </si>
  <si>
    <t>The draft Ministerial Regulation mandates fixed general purpose luminaires for use with LED light sources to conform to the Thai Industrial Standard TIS 902 Part 2(1)-2563(2020) Fixed General Purpose Luminaires.This draft Ministerial Regulation applies to fixed general purpose luminaires for use with LED light sources for operation from AC supply voltages up to 1000 V, consisting of one of the following:1) luminaires with driver2) luminaires with LED light sources3) luminaires with driver and LED light sourcesThis draft Ministerial Regulation does not apply to blank luminaires.</t>
  </si>
  <si>
    <t>Fixed general purpose luminaires (ICS 29.140.40)</t>
  </si>
  <si>
    <t>29.140.40 - Luminaires</t>
  </si>
  <si>
    <r>
      <rPr>
        <sz val="11"/>
        <rFont val="Calibri"/>
      </rPr>
      <t>https://members.wto.org/crnattachments/2024/TBT/THA/24_05410_00_x.pdf</t>
    </r>
  </si>
  <si>
    <t>Burundi</t>
  </si>
  <si>
    <t>DEAS 873: 2022, Frozen tuna loins — Specification, Second Edition.Note: This Draft East African Standard was also notified under SPS committee</t>
  </si>
  <si>
    <t>This Draft East African Standard specifies requirements, sampling and test methods for frozen tuna loins intended for human consumption.</t>
  </si>
  <si>
    <t>Frozen tunas of the genus "Thunnus" (excl. Thunnus alalunga, Thunnus albacares, Thunnus obesus, Thunnus thynnus, Thunnus orientalis and Thunnus maccoyii) (HS code(s): 030349); Fish and fishery products (ICS code(s): 67.120.30)</t>
  </si>
  <si>
    <t>030349 - Frozen tunas of the genus "Thunnus" (excl. Thunnus alalunga, Thunnus albacares, Thunnus obesus, Thunnus thynnus, Thunnus orientalis and Thunnus maccoyii)</t>
  </si>
  <si>
    <t>67.120.30 - Fish and fishery products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</si>
  <si>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</si>
  <si>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https://members.wto.org/crnattachments/2024/TBT/TZA/24_05357_00_e.pdf</t>
    </r>
  </si>
  <si>
    <t>Uganda</t>
  </si>
  <si>
    <t>DEAS 875: 2022, Quick frozen prawns or shrimps — Specification, Second Edition.Note: This Draft East African Standard was also notified under SPS committee</t>
  </si>
  <si>
    <t>This Draft East African Standard specifies requirements, sampling and test methods for quick frozen prawns and shrimps.</t>
  </si>
  <si>
    <t>Frozen cold-water shrimps and prawns "Pandalus spp., Crangon crangon", even smoked, whether in shell or not, incl. shrimps and prawns in shell, cooked by steaming or by boiling in water (HS code(s): 030616); Frozen shrimps and prawns, even smoked, whether in shell or not, incl. shrimps and prawns in shell, cooked by steaming or by boiling in water (excl. cold-water shrimps and prawns) (HS code(s): 030617); Fish and fishery products (ICS code(s): 67.120.30)</t>
  </si>
  <si>
    <t>030617 - Frozen shrimps and prawns, even smoked, whether in shell or not, incl. shrimps and prawns in shell, cooked by steaming or by boiling in water (excl. cold-water shrimps and prawns); 030616 - Frozen cold-water shrimps and prawns "Pandalus spp., Crangon crangon", even smoked, whether in shell or not, incl. shrimps and prawns in shell, cooked by steaming or by boiling in water</t>
  </si>
  <si>
    <r>
      <rPr>
        <sz val="11"/>
        <rFont val="Calibri"/>
      </rPr>
      <t>https://members.wto.org/crnattachments/2024/TBT/TZA/24_05347_00_e.pdf</t>
    </r>
  </si>
  <si>
    <t>DUS DARS 942:2024, Fresh carrots — Specification, First edition</t>
  </si>
  <si>
    <t>This Draft Uganda Standard applies to carrots of varieties (cultivars) grown from Daucus carota L. to be supplied fresh to the consumer, carrots for industrial processing being excluded. Carrots may be marketed with or without leaves</t>
  </si>
  <si>
    <t>Fresh or chilled carrots and turnips (HS code(s): 070610); Vegetables and derived products (ICS code(s): 67.080.20); Fresh carrots</t>
  </si>
  <si>
    <t>070610 - Fresh or chilled carrots and turnips</t>
  </si>
  <si>
    <t>67.080.20 - Vegetables and derived products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</si>
  <si>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</si>
  <si>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https://members.wto.org/crnattachments/2024/TBT/UGA/24_05286_00_e.pdf</t>
    </r>
  </si>
  <si>
    <t>DUS DARS 923:2024, Fresh Chinese cabbages , First edition</t>
  </si>
  <si>
    <t>This Draft Uganda Standard defines the quality requirements of chinese cabbages of varieties (cultivars) grown from Brassica rapa subsppekinensis (Lour).Hanelt of the long and the round types after preparation and packaging to be supplied fresh to the consumer, for industrial processing being excluded.</t>
  </si>
  <si>
    <t>Fresh or chilled cabbages, kohlrabi, kale and similar edible brassicas (excl. cauliflowers, headed broccoli and Brussels sprouts) (HS code(s): 070490); Vegetables and derived products (ICS code(s): 67.080.20); Fresh Chinese cabbages</t>
  </si>
  <si>
    <t>070490 - Fresh or chilled cabbages, kohlrabi, kale and similar edible brassicas (excl. cauliflowers, headed broccoli and Brussels sprouts)</t>
  </si>
  <si>
    <r>
      <rPr>
        <sz val="11"/>
        <rFont val="Calibri"/>
      </rPr>
      <t>https://members.wto.org/crnattachments/2024/TBT/UGA/24_05285_00_e.pdf</t>
    </r>
  </si>
  <si>
    <t>DUS DARS 887:2024, Fresh avocados — Specification, First Edition</t>
  </si>
  <si>
    <t>This Draft Uganda Standard applies to avocados of varieties (cultivars) grown from Persea americana Mill to be supplied fresh to the consumer, parthenocarpic fruit and avocados for industrial processing being excluded. The standard also specifies the requirements for handling, grading and packaging of the produce up to the dispatching state.</t>
  </si>
  <si>
    <t>Fresh or dried avocados (HS code(s): 080440); Fruits. Vegetables (ICS code(s): 67.080); Fresh avocados </t>
  </si>
  <si>
    <t>080440 - Fresh or dried avocados</t>
  </si>
  <si>
    <r>
      <rPr>
        <sz val="11"/>
        <rFont val="Calibri"/>
      </rPr>
      <t>https://members.wto.org/crnattachments/2024/TBT/UGA/24_05292_00_e.pdf</t>
    </r>
  </si>
  <si>
    <t>Rwanda</t>
  </si>
  <si>
    <t>DEAS 872: 2022, Frozen octopus — Specification, Second Edition.Note: This Draft East African Standard was also notified under SPS committee</t>
  </si>
  <si>
    <t>This Draft East African Standard specifies requirements, sampling and test methods for frozen octopus intended for human consumption.</t>
  </si>
  <si>
    <t>Octopus "Octopus spp.", frozen (HS code(s): 030752); Fish and fishery products (ICS code(s): 67.120.30)</t>
  </si>
  <si>
    <t>030752 - Octopus "Octopus spp.", frozen</t>
  </si>
  <si>
    <r>
      <rPr>
        <sz val="11"/>
        <rFont val="Calibri"/>
      </rPr>
      <t>https://members.wto.org/crnattachments/2024/TBT/TZA/24_05337_00_e.pdf</t>
    </r>
  </si>
  <si>
    <t>DUS DARS 925:2024, Fresh broccoli — Specification, First edition</t>
  </si>
  <si>
    <t>This Draft Uganda Standard applies to broccoli of varieties (cultivars) grown from Brassica oleracea var.italica Plenck to be supplied fresh to the consumer, broccoli for industrial processing being excluded.</t>
  </si>
  <si>
    <t>Fresh or chilled cauliflowers and broccoli (HS code(s): 070410); Vegetables and derived products (ICS code(s): 67.080.20); Fresh broccoli</t>
  </si>
  <si>
    <t>070410 - Fresh or chilled cauliflowers and broccoli</t>
  </si>
  <si>
    <r>
      <rPr>
        <sz val="11"/>
        <rFont val="Calibri"/>
      </rPr>
      <t>https://members.wto.org/crnattachments/2024/TBT/UGA/24_05282_00_e.pdf</t>
    </r>
  </si>
  <si>
    <t>Uniform provisions concerning the approval of vehicles with regard to ISOFIX anchorage systems ISOFIX top tether anchorages and i-Size seating positions</t>
  </si>
  <si>
    <t>This Regulation applies to:_x000D_
(a) Vehicles of category M1 with regard to their ISOFIX anchorage systems and their ISOFIX top tether anchorages intended for child restraint systems. Other categories of vehicles fitted with ISOFIX anchorages have also to comply with the provisions of this Regulation;_x000D_
(b) Vehicles of any category with regard to their i-Size seating positions, if any are defined by the vehicle manufacturer.</t>
  </si>
  <si>
    <t>Crash protection and restraint systems (ICS code(s): 43.040.80)</t>
  </si>
  <si>
    <t>43.040.80 - Crash protection and restraint systems</t>
  </si>
  <si>
    <t>National security requirements (TBT); Protection of human health or safety (TBT)</t>
  </si>
  <si>
    <r>
      <rPr>
        <sz val="11"/>
        <rFont val="Calibri"/>
      </rPr>
      <t>https://members.wto.org/crnattachments/2024/TBT/SAU/24_05369_00_e.pdf</t>
    </r>
  </si>
  <si>
    <t>Tanzania</t>
  </si>
  <si>
    <t>DEAS 826 : 2022,Dried fish — Silver cyprinid (Rastrineobola argentea) — Specification, Second Edition.Note: This Draft East African Standard was also notified under SPS committee</t>
  </si>
  <si>
    <t>This Draft East African Standard specifies the requirements and methods of sampling and test for dried freshwater sardines species like Rastrineobola argentea, Stolothrissa tanganicae, Limnothrissa miodon, and Engraulicypris sardella, Engraulicypris bredoi, Brycinus nurse intended for human consumption. NOTE: This includes common names used in EAC such as ‘Dagaa, Indagala, Isambaza’ Mukene, Muziri), Omena, Ragogi and Usipa.</t>
  </si>
  <si>
    <t>Fish fillets and other fish meat, whether or not minced, fresh, chilled or frozen (HS code(s): 0304); Fish and fishery products (ICS code(s): 67.120.30) Dried fish, Silver cyprinid (Rastrineobola argentea)</t>
  </si>
  <si>
    <t>0304 - Fish fillets and other fish meat, whether or not minced, fresh, chilled or frozen</t>
  </si>
  <si>
    <r>
      <rPr>
        <sz val="11"/>
        <rFont val="Calibri"/>
      </rPr>
      <t>https://members.wto.org/crnattachments/2024/TBT/TZA/24_05362_00_e.pdf</t>
    </r>
  </si>
  <si>
    <t>Uniform provisions concerning the approval of restraining devices for child occupants of power-driven vehicles ("Child Restraint Systems")</t>
  </si>
  <si>
    <t>This Regulation applies to child restraint systems which are suitable for installation in power-driven vehicles having three or more wheels, and which are not intended for use with folding (tip-up) or with side-facing seats.</t>
  </si>
  <si>
    <t>(ICS code(s): 43.040.80)</t>
  </si>
  <si>
    <r>
      <rPr>
        <sz val="11"/>
        <rFont val="Calibri"/>
      </rPr>
      <t>https://members.wto.org/crnattachments/2024/TBT/SAU/24_05368_00_e.pdf</t>
    </r>
  </si>
  <si>
    <t>Kenya</t>
  </si>
  <si>
    <t>DEAS 874: 2022, Processing and handling of prawns or shrimps — Code of practice, Second Edition.</t>
  </si>
  <si>
    <t>This Draft East African standard prescribes guidelines for processing and handling of prawns or shrimps intended for human consumption.</t>
  </si>
  <si>
    <t>Frozen cold-water shrimps and prawns "Pandalus spp., Crangon crangon", even smoked, whether in shell or not, incl. shrimps and prawns in shell, cooked by steaming or by boiling in water (HS code(s): 030616); Frozen shrimps and prawns, even smoked, whether in shell or not, incl. shrimps and prawns in shell, cooked by steaming or by boiling in water (excl. cold-water shrimps and prawns) (HS code(s): 030617); Fish and fishery products (ICS code(s): 67.120.30)Code of practice for processing and handling of prawns or shrimps </t>
  </si>
  <si>
    <t>030616 - Frozen cold-water shrimps and prawns "Pandalus spp., Crangon crangon", even smoked, whether in shell or not, incl. shrimps and prawns in shell, cooked by steaming or by boiling in water; 030617 - Frozen shrimps and prawns, even smoked, whether in shell or not, incl. shrimps and prawns in shell, cooked by steaming or by boiling in water (excl. cold-water shrimps and prawns)</t>
  </si>
  <si>
    <t>Prevention of deceptive practices and consumer protection (TBT); Protection of human health or safety (TBT); Protection of animal or plant life or health (TBT); Protection of the environment (TBT); Harmonization (TBT); Reducing trade barriers and facilitating trade (TBT); Cost saving and productivity enhancement (TBT)</t>
  </si>
  <si>
    <r>
      <rPr>
        <sz val="11"/>
        <rFont val="Calibri"/>
      </rPr>
      <t>https://members.wto.org/crnattachments/2024/TBT/TZA/24_05352_00_e.pdf</t>
    </r>
  </si>
  <si>
    <t>DKS 3000:2024 Self-supporting double skin metal faced insulating panels — Factory made products — Specification</t>
  </si>
  <si>
    <t>This Draft Kenya Standard specifies requirements for self-supporting, double skin metal faced insulating sandwich panels, which are intended for discontinuous laying in the following applications: a) roofs and roof cladding; b) external walls and wall cladding; c) walls (including partitions) and ceilings within the building envelope. The insulating core materials covered by this Standard are rigid polyurethane, expanded polystyrene, extruded polystyrene foam, phenolic foam, cellular glass and mineral wool.</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</si>
  <si>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 (HS code(s): 7308); Surface treatment and coating (ICS code(s): 25.220)</t>
  </si>
  <si>
    <t>7308 - 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</si>
  <si>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25.220 - Surface treatment and coating</t>
  </si>
  <si>
    <t>Consumer information, labelling (TBT); Protection of human health or safety (TBT); Quality requirements (TBT); Reducing trade barriers and facilitating trade (TBT)</t>
  </si>
  <si>
    <r>
      <rPr>
        <sz val="11"/>
        <rFont val="Calibri"/>
      </rPr>
      <t>https://members.wto.org/crnattachments/2024/TBT/KEN/24_05276_00_e.pdf</t>
    </r>
  </si>
  <si>
    <t>DUS DARS 888:2024, Fresh mangoes — Specification, First edition</t>
  </si>
  <si>
    <t>This Draft Uganda Standard applies to commercial varieties (cultivars) of mangoes grown from Mangifera indica L., of the Anacardiaceae family, to be supplied fresh to the consumer, after preparation and packaging. Mangoes for industrial processing are excluded.</t>
  </si>
  <si>
    <t>Fresh or dried guavas, mangoes and mangosteens (HS code(s): 080450); Fruits and derived products (ICS code(s): 67.080.10); Fresh mangoes</t>
  </si>
  <si>
    <t>080450 - Fresh or dried guavas, mangoes and mangosteens</t>
  </si>
  <si>
    <r>
      <rPr>
        <sz val="11"/>
        <rFont val="Calibri"/>
      </rPr>
      <t>https://members.wto.org/crnattachments/2024/TBT/UGA/24_05291_00_e.pdf</t>
    </r>
  </si>
  <si>
    <t>DUS DARS 889:2024, Fresh papaya — Specification, First edition</t>
  </si>
  <si>
    <t>This Draft Uganda Standard applies to fruits of commercial varieties of papayas grown from Carica papaya L., of the Caricaceae family, to be supplied fresh to the consumer, after preparation and packaging. Papayas for industrial processing are excluded.</t>
  </si>
  <si>
    <t>Fresh pawpaws "papayas" (HS code(s): 080720); Fruits and derived products (ICS code(s): 67.080.10); Fresh papaya </t>
  </si>
  <si>
    <t>080720 - Fresh pawpaws "papayas"</t>
  </si>
  <si>
    <r>
      <rPr>
        <sz val="11"/>
        <rFont val="Calibri"/>
      </rPr>
      <t>https://members.wto.org/crnattachments/2024/TBT/UGA/24_05290_00_e.pdf</t>
    </r>
  </si>
  <si>
    <t>DUS DARS 831:2024, Fresh banana — Specification, First edition</t>
  </si>
  <si>
    <t>This Draft Uganda Standard specifies the requirements of Banana varieties (cultivars) grown from Musa spp. (AAA), of the Musaceae family, entering the domestic and international trade in the fresh and natural state. Bananas for industrial processing are excluded</t>
  </si>
  <si>
    <t>Bananas, incl. plantains, fresh or dried (HS code(s): 0803); Fruits and derived products (ICS code(s): 67.080.10); Fresh banana</t>
  </si>
  <si>
    <t>0803 - Bananas, incl. plantains, fresh or dried</t>
  </si>
  <si>
    <r>
      <rPr>
        <sz val="11"/>
        <rFont val="Calibri"/>
      </rPr>
      <t>https://members.wto.org/crnattachments/2024/TBT/UGA/24_05274_00_e.pdf</t>
    </r>
  </si>
  <si>
    <t>DARS 2040:2024 Motor vehicle radiators — Specification</t>
  </si>
  <si>
    <t>This Draft African Standard specifies the general requirements and test methods for automotive radiators manufactured from copper and brass with brackets of steel for use on motor cars, trucks, tractors and off -the road vehicles such as earth moving machinery. Radiators utilizing bolted or cast header tanks are excluded.</t>
  </si>
  <si>
    <t>Radiators for central heating, non-electrically heated, and parts thereof, of iron or steel; air heaters and hot-air distributors, incl. distributors which can also distribute fresh or conditioned air, non-electrically heated, incorporating a motor-driven fan or blower, and parts thereof, of iron or steel (HS code(s): 7322); Road vehicle systems (ICS code(s): 43.040)</t>
  </si>
  <si>
    <t>7322 - Radiators for central heating, non-electrically heated, and parts thereof, of iron or steel; air heaters and hot-air distributors, incl. distributors which can also distribute fresh or conditioned air, non-electrically heated, incorporating a motor-driven fan or blower, and parts thereof, of iron or steel</t>
  </si>
  <si>
    <t>43.040 - Road vehicle systems</t>
  </si>
  <si>
    <t>Consumer information, labelling (TBT); Quality requirements (TBT); Reducing trade barriers and facilitating trade (TBT)</t>
  </si>
  <si>
    <r>
      <rPr>
        <sz val="11"/>
        <rFont val="Calibri"/>
      </rPr>
      <t>https://members.wto.org/crnattachments/2024/TBT/KEN/24_05277_00_e.pdf</t>
    </r>
  </si>
  <si>
    <t>Uruguay</t>
  </si>
  <si>
    <t>RTM Res. GMC Nº 03/24 - Modificación de las Resoluciones GMC Nos. 09/06 y 63/18 sobre Aditivos Alimentarios (MERCOSUR Technical Regulation, Common Market Group (GMC) Resolution No. 03/24: Amendment to GMC Resolutions Nos. 09/06 and 63/18 on food additives) (2 pages, in Spanish)</t>
  </si>
  <si>
    <t>The notified text updates the food additives and their maximum concentration levels for the following food categories: non-alcoholic beverages, meat and meat products</t>
  </si>
  <si>
    <t>Food additives</t>
  </si>
  <si>
    <t>67.120.10 - Meat and meat products; 67.160.20 - Non-alcoholic beverages</t>
  </si>
  <si>
    <r>
      <rPr>
        <sz val="11"/>
        <rFont val="Calibri"/>
      </rPr>
      <t xml:space="preserve">https://plataformaparticipacionciudadana.gub.uy/processes/modificacion-resolucion-aditivos-alimentos
</t>
    </r>
  </si>
  <si>
    <t>Viet Nam</t>
  </si>
  <si>
    <t>Draft National Technical Regulations on safety conditions for equipment for sports and recreational scuba diving activities</t>
  </si>
  <si>
    <t>This draft Technical Regulation stipulates limits for technical indicators and specifications. Safety management requirements for equipment using in recreational diving facilities.This draft technical regulation applies to: (i) organizations and individuals manufacturing, importing, distributing and selling recreational diving equipment, organizations and individuals doing business in ocean sport diving activities; and (ii) organizations performing testing, certification of conformity, evaluation and certification of equipment used in recreational diving facilities.</t>
  </si>
  <si>
    <t>sports and recreational scuba diving equipment</t>
  </si>
  <si>
    <r>
      <rPr>
        <sz val="11"/>
        <rFont val="Calibri"/>
      </rPr>
      <t>https://members.wto.org/crnattachments/2024/TBT/VNM/24_05336_00_x.pdf</t>
    </r>
  </si>
  <si>
    <t>DARS 2044:2024 Rubber automobile radiator hoses — Specification</t>
  </si>
  <si>
    <t>This Draft African Standard specifies materials and performance requirements and test methods for automobile radiator rubber hoses.</t>
  </si>
  <si>
    <t>- Reinforced or otherwise combined with other materials: (HS code(s): 40094); Hoses (ICS code(s): 83.140.40)</t>
  </si>
  <si>
    <t>40094 - - Reinforced or otherwise combined with other materials:</t>
  </si>
  <si>
    <t>83.140.40 - Hoses</t>
  </si>
  <si>
    <t>Consumer information, labelling (TBT); Prevention of deceptive practices and consumer protection (TBT); Quality requirements (TBT); Harmonization (TBT); Reducing trade barriers and facilitating trade (TBT)</t>
  </si>
  <si>
    <r>
      <rPr>
        <sz val="11"/>
        <rFont val="Calibri"/>
      </rPr>
      <t>https://members.wto.org/crnattachments/2024/TBT/KEN/24_05280_00_e.pdf</t>
    </r>
  </si>
  <si>
    <t>DEAS 828: 2022, Dried and salted dried fish — Specification, Second Edition.Note: This Draft East African Standard was also notified under SPS committee</t>
  </si>
  <si>
    <t>This Draft East African Standard specifies the requirements and the methods of sampling and test for dried and salted dried fish and fish products excluding dried freshwater sardines and smoked fish.</t>
  </si>
  <si>
    <t>Fish, fit for human consumption, dried, salted or in brine; smoked fish, fit for human consumption, whether or not cooked before or during the smoking process (HS code(s): 0305); Fish and fishery products (ICS code(s): 67.120.30), Dried and salted dried fish</t>
  </si>
  <si>
    <t>0305 - Fish, fit for human consumption, dried, salted or in brine; smoked fish, fit for human consumption, whether or not cooked before or during the smoking process</t>
  </si>
  <si>
    <r>
      <rPr>
        <sz val="11"/>
        <rFont val="Calibri"/>
      </rPr>
      <t>https://members.wto.org/crnattachments/2024/TBT/TZA/24_05342_00_e.pdf</t>
    </r>
  </si>
  <si>
    <t>DUS DARS 918:2024, Pomegranate fruit — Specification, First edition</t>
  </si>
  <si>
    <t>This Draft Uganda Standard applies to pomegranates of varieties (cultivars) grown from Punica granatum L. of Puniaceae family to be supplied fresh to the consumer, pomegranates for industrial processing being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</si>
  <si>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 Pomegranate fruit</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</si>
  <si>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</si>
  <si>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r>
      <rPr>
        <sz val="11"/>
        <rFont val="Calibri"/>
      </rPr>
      <t>https://members.wto.org/crnattachments/2024/TBT/UGA/24_05287_00_e.pdf</t>
    </r>
  </si>
  <si>
    <t>DUS DARS 924:2024, Fresh brussels sprouts — Specification, First edition</t>
  </si>
  <si>
    <t>This Draft Uganda Standard applies to Brussels sprouts being the axillary buds of varieties (cultivars) grown from Brassica oleracea var. gemmifera DC. to be supplied fresh to the consumer, Brussels sprouts for industrial processing being excluded.</t>
  </si>
  <si>
    <t>Brussels sprouts, fresh or chilled (HS code(s): 070420); Vegetables and derived products (ICS code(s): 67.080.20); Fresh brussels sprouts</t>
  </si>
  <si>
    <t>070420 - Brussels sprouts, fresh or chilled</t>
  </si>
  <si>
    <r>
      <rPr>
        <sz val="11"/>
        <rFont val="Calibri"/>
      </rPr>
      <t>https://members.wto.org/crnattachments/2024/TBT/UGA/24_05284_00_e.pdf</t>
    </r>
  </si>
  <si>
    <t>DUS DARS 926:2024, Fresh cauliflowers — Specification, First edition</t>
  </si>
  <si>
    <t>This Draft Uganda Standard applies to cauliflowers of varieties (cultivars) grown from Brassica oleracea L. convar. botrytis (L.) Alef. var. botrytis to be supplied fresh to the consumer, cauliflowers for industrial processing being excluded.</t>
  </si>
  <si>
    <t>Fresh or chilled cauliflowers and broccoli (HS code(s): 070410); Vegetables and derived products (ICS code(s): 67.080.20); Fresh cauliflowers</t>
  </si>
  <si>
    <r>
      <rPr>
        <sz val="11"/>
        <rFont val="Calibri"/>
      </rPr>
      <t>https://members.wto.org/crnattachments/2024/TBT/UGA/24_05283_00_e.pdf</t>
    </r>
  </si>
  <si>
    <t>DARS 2045:2024 Telescopic shock absorbers for automobile suspension damping — Specification</t>
  </si>
  <si>
    <t>This Draft African Standard specifies the general performance requirements and test methods for telescopic shock absorbers used in automobile suspension damping, not including struts and semi-struts.</t>
  </si>
  <si>
    <t>Suspension systems and parts thereof, incl. shock-absorbers, for tractors, motor vehicles for the transport of ten or more persons, motor cars and other motor vehicles principally designed for the transport of persons, motor vehicles for the transport of goods and special purpose motor vehicles, n.e.s. (HS code(s): 870880); Transmissions, suspensions (ICS code(s): 43.040.50)</t>
  </si>
  <si>
    <t>870880 - Suspension systems and parts thereof, incl. shock-absorbers, for tractors, motor vehicles for the transport of ten or more persons, motor cars and other motor vehicles principally designed for the transport of persons, motor vehicles for the transport of goods and special purpose motor vehicles, n.e.s.</t>
  </si>
  <si>
    <t>43.040.50 - Transmissions, suspensions</t>
  </si>
  <si>
    <t>Consumer information, labelling (TBT); Protection of human health or safety (TBT); Quality requirements (TBT)</t>
  </si>
  <si>
    <r>
      <rPr>
        <sz val="11"/>
        <rFont val="Calibri"/>
      </rPr>
      <t>https://members.wto.org/crnattachments/2024/TBT/KEN/24_05281_00_e.pdf</t>
    </r>
  </si>
  <si>
    <t>DUS DARS 903:2024, Fresh watermelon — Specification, First edition</t>
  </si>
  <si>
    <t>This Draft Uganda Standard applies to watermelons of varieties (cultivars) grown from Citrullus lanatus (Thunberg) Matsumara &amp; Nakai (also called C. vulgaris) to be supplied fresh to the consumer, watermelons for industrial processing being excluded.</t>
  </si>
  <si>
    <t>Fresh watermelons (HS code(s): 080711); Fruits and derived products (ICS code(s): 67.080.10); Fresh watermelon</t>
  </si>
  <si>
    <t>080711 - Fresh watermelons</t>
  </si>
  <si>
    <r>
      <rPr>
        <sz val="11"/>
        <rFont val="Calibri"/>
      </rPr>
      <t>https://members.wto.org/crnattachments/2024/TBT/UGA/24_05288_00_e.pdf</t>
    </r>
  </si>
  <si>
    <t>DARS 2043:2024 Road vehicles — Fuel filters — Specification</t>
  </si>
  <si>
    <t>This Draft African Standard specifies materials, performance requirements, and test methods for road vehicles fuel filters</t>
  </si>
  <si>
    <t>Oil or petrol-filters for internal combustion engines (HS code(s): 842123); Fuel systems (ICS code(s): 43.060.40)</t>
  </si>
  <si>
    <t>842123 - Oil or petrol-filters for internal combustion engines</t>
  </si>
  <si>
    <t>43.060.40 - Fuel systems</t>
  </si>
  <si>
    <r>
      <rPr>
        <sz val="11"/>
        <rFont val="Calibri"/>
      </rPr>
      <t>https://members.wto.org/crnattachments/2024/TBT/KEN/24_05279_00_e.pdf</t>
    </r>
  </si>
  <si>
    <t>Uniform provisions concerning the approval of enhanced Child Restraint Systems used on board of motor vehicles (ECRS)</t>
  </si>
  <si>
    <t>This Regulation applies to Integral Universal ISOFIX Child Restraint Systems (i-Size) and Integral "Specific vehicle ISOFIX" Child Restraint Systems for child occupants of power driven vehicles.</t>
  </si>
  <si>
    <r>
      <rPr>
        <sz val="11"/>
        <rFont val="Calibri"/>
      </rPr>
      <t>https://members.wto.org/crnattachments/2024/TBT/SAU/24_05367_00_e.pdf</t>
    </r>
  </si>
  <si>
    <t>DUS DARS 890:2024, Passion fruit — Specification, First edition</t>
  </si>
  <si>
    <t>This Draft Uganda Standard applies to commercial varieties of passion fruit from the species golden passion fruit/sweet granadilla (Passiflora ligularis Juss), purple passion fruit (Passiflora edulis Sims forma edulis), yellow passion fruit (Passiflora edulis Sims forma flavicarpa) and their hybrids grown from the Passifloraceae family, to be supplied fresh to the consumer after preparation and packaging. Passion fruits for industrial processing are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</si>
  <si>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 Fresh passion fruits</t>
  </si>
  <si>
    <r>
      <rPr>
        <sz val="11"/>
        <rFont val="Calibri"/>
      </rPr>
      <t>https://members.wto.org/crnattachments/2024/TBT/UGA/24_05289_00_e.pdf</t>
    </r>
  </si>
  <si>
    <t>DARS 2041:2024 Oil filters — Specification</t>
  </si>
  <si>
    <t>This Draft African Standard specifies materials, performance requirements, and test methods for oil filters</t>
  </si>
  <si>
    <t>Oil or petrol-filters for internal combustion engines (HS code(s): 842123); Filters, seals and contamination of fluids (ICS code(s): 23.100.60)</t>
  </si>
  <si>
    <t>23.100.60 - Filters, seals and contamination of fluids</t>
  </si>
  <si>
    <t>Consumer information, labelling (TBT); Quality requirements (TBT); Harmonization (TBT); Reducing trade barriers and facilitating trade (TBT)</t>
  </si>
  <si>
    <r>
      <rPr>
        <sz val="11"/>
        <rFont val="Calibri"/>
      </rPr>
      <t>https://members.wto.org/crnattachments/2024/TBT/KEN/24_05278_00_e.pdf</t>
    </r>
  </si>
  <si>
    <t>Paraguay</t>
  </si>
  <si>
    <t>MERCOSUR/LXXXVIII SGT N° 3/PROYECTO DE RESOLUCION N° 03/24 MODIFICACIÓN DE LAS RESOLUCIONES GMC Nº 09/06 Y 63/18 SOBRE ADITIVOS ALIMENTARIOS (MERCOSUR/LXXXVIII Technical Subgroup (SGT) No. 3/Draft Resolution No. 03/24: Amendment to Common Market Group (GMC) Resolutions Nos. 09/06 and 63/18 on food additives) (2 pages, in Spanish)</t>
  </si>
  <si>
    <t>The purpose of the notified draft Resolution is to amend GMC Resolutions Nos. 09/06 and 63/18 on food additives.</t>
  </si>
  <si>
    <t>Miscellaneous edible preparations (HS code(s): 21)</t>
  </si>
  <si>
    <t>21 - MISCELLANEOUS EDIBLE PREPARATIONS</t>
  </si>
  <si>
    <t>Prevention of deceptive practices and consumer protection (TBT); Protection of human health or safety (TBT); Quality requirements (TBT); Harmonization (TBT); Reducing trade barriers and facilitating trade (TBT)</t>
  </si>
  <si>
    <r>
      <rPr>
        <sz val="11"/>
        <rFont val="Calibri"/>
      </rPr>
      <t>https://members.wto.org/crnattachments/2024/TBT/PRY/24_05273_00_s.pdf</t>
    </r>
  </si>
  <si>
    <t>Draft National technical regulation on Safety of Swimming pool equipment </t>
  </si>
  <si>
    <t>This draft Technical regulation stipulates limits for the technical criteria and parameters applicable to the safety management of swimming pool equipment used in training and competition facilities.This draft technical regulation applies to: (i) organizations and individuals that manufacture, import, distribute and sell swimming pool equipment, state administrative agencies related to these organizations and individuals; and (ii) Testing organizations and conformity certification organizations that assess and certify Swimming pool equipment in the territory of Vietnam.</t>
  </si>
  <si>
    <t>Swimming pool equipment (HS 9506.19.00)</t>
  </si>
  <si>
    <t>950619 - Ski equipment for winter sports (other than skis and ski-fastenings [ski-bindings])</t>
  </si>
  <si>
    <r>
      <rPr>
        <sz val="11"/>
        <rFont val="Calibri"/>
      </rPr>
      <t>https://members.wto.org/crnattachments/2024/TBT/VNM/24_05335_00_x.pdf</t>
    </r>
  </si>
  <si>
    <t>Uniform provisions concerning the approval of vehicles with regard to safety-belt anchorages</t>
  </si>
  <si>
    <t>This Regulation applies to:_x000D_
Vehicles of categories M and N1 with regard to their anchorages for safety-belts intended for adult occupants of forward-facing or rearward-facing or side-facing seats;</t>
  </si>
  <si>
    <r>
      <rPr>
        <sz val="11"/>
        <rFont val="Calibri"/>
      </rPr>
      <t>https://members.wto.org/crnattachments/2024/TBT/SAU/24_05370_00_e.pdf</t>
    </r>
  </si>
  <si>
    <t>India</t>
  </si>
  <si>
    <t>Electric Fence Energizer (Quality Control) Order</t>
  </si>
  <si>
    <t>Electric Fence Energizer (Quality Control) Order, 2024Electric Fence Energizeris an appliance which is intended to deliver periodically voltage impulses to a fence connected to it. In other words, an electric fence energizer is an electric device used to control the electrical pulse sent down the fence via a power source. It converts mains or battery power into a high voltage pulse.</t>
  </si>
  <si>
    <t>Electric Fence Energizer</t>
  </si>
  <si>
    <r>
      <rPr>
        <sz val="11"/>
        <rFont val="Calibri"/>
      </rPr>
      <t>https://members.wto.org/crnattachments/2024/TBT/IND/24_05254_00_e.pdf</t>
    </r>
  </si>
  <si>
    <t>Communique On Ecodesign Requirements For Household Tumble Dryers </t>
  </si>
  <si>
    <t>Household Tumble Dryers must meet the  ecodesign requirements when they are placed on the market or put into service, while also ensuring the free movement of these products within the Türkiye-EU Customs Union. This Communiqué fosters harmonization mandatory ecodesign  requirements for household tumble dryers.</t>
  </si>
  <si>
    <t>This Communiqué covers electric mains-operated and gas-fired household tumble dryers, built-in household tumble dryers, multi-drum household tumble dryers and electric mains-operated household tumble dryers that can also be powered by batteries. (3) This Communique shall not apply to;a) household washer-dryers and household spin-extractors;b) Tumble dryers within the scope of Machinery Safety Regulation (2006/42/AT) published in the Official Gazette dated 3/3/2009 and numbered 27158,c) battery-operated household tumble-dryers that can be connected to the mains through an AC/DC converter purchased separately.(4) The requirements in Sections 2 and 3, and Section 6, points (1)(a) and (1)(b) of Annex II shall not apply to household tumble dryers with a rated capacity for the eco programme of 3 kg or less.</t>
  </si>
  <si>
    <r>
      <rPr>
        <sz val="11"/>
        <rFont val="Calibri"/>
      </rPr>
      <t>https://members.wto.org/crnattachments/2024/TBT/TUR/24_05201_00_e.pdf</t>
    </r>
  </si>
  <si>
    <t>Macao, China</t>
  </si>
  <si>
    <t>Law No. 12/2022 - Legal System for the Regulation of Dangerous Goods (31 pages, in Chinese and Portuguese)Administrative Regulation No. 27/2023 - Primary Detailed Rules for the Implementation of the Legal System for the Regulation of Dangerous Goods (49 pages, in Chinese and Portuguese)Chief Executive’s Decision No. 107/2023 – Subcategories and coding of Dangerous Goods (155 pages, in Chinese and Portuguese)Chief Executive’s Decision No 108/2023 – Exemption of advance notification of Dangerous Goods (49 pages, in Chinese and Portuguese)</t>
  </si>
  <si>
    <t>Law No. 12/2022 establishes a comprehensive system for the regulation, monitoring, and supervision of dangerous goods in Macao, China. Its primary objective is to prevent serious accidents that may arise from the possession, manufacturing, sale, transportation, storage, or any other utilization of dangerous goods, aiming to safeguard personal and property safety and prevent harm to human health and the environment.Administrative Regulation No. 27/2023, Chief Executive’s Decision No. 107/2023, and Chief Executive’s Decision No. 108/2023 act as the implementing detailed rules for Law No. 12/2022, with a primary focus on the operation of the dangerous goods database. It also establishes technical specifications for packaging, marking, labelling, and isolation measures concerning incompatible dangerous goods.</t>
  </si>
  <si>
    <t>For detailed information regarding the products involved and the corresponding technical regulations, please refer to: Categories 2,3,4,5,8,9 of Dangerous Goods in Annex of Chief Executive’s Decision No. 107/2023. https://images.io.gov.mo//bo/i/2023/30/despce-107-2023.pdf (page 1767-1920)List of Dangerous Goods of Table II of Annex I and Annex III of Chief Executive’s Decision No. 108/2023. https://images.io.gov.mo//bo/i/2023/30/despce-108-2023.pdf (page 1967-1968)</t>
  </si>
  <si>
    <t>DUS DARS 933:2024, African leafy vegetables — Specification, First edition</t>
  </si>
  <si>
    <t>This Draft Uganda Standard specifies the requirements of African leafy vegetables of varieties (cultivars) grown from the following species to be supplied fresh to the consumer, African leafy vegetables for industrial processing being excluded:Amaranth leaves (Amaranthus spp.);African nightshades (Solanum scabrum, S. americanum, S. villosum, Solanum retroflexum Dun.);African cabbage / Spider plant (Cleome gynandra L.);Leaves of cowpeas (Vigna unguiculata(L.) Walp.);Blackjack (Biddens pilosa, B. Biternata);Jute leaves (Jew’s Mallow) (Mallow leaves) Corchorus tridens;Lamb's quarter (Chenopodium album L.);Tackweed (Tribulus terrestris);Pumpkin leaves (Cucurbita maxima); andAfrican spinach (Basella alba L.)</t>
  </si>
  <si>
    <t>- Other: (HS code(s): 07099); Vegetables and derived products (ICS code(s): 67.080.20); African leafy vegetables </t>
  </si>
  <si>
    <t>07099 - - Other:</t>
  </si>
  <si>
    <r>
      <rPr>
        <sz val="11"/>
        <rFont val="Calibri"/>
      </rPr>
      <t>https://members.wto.org/crnattachments/2024/TBT/UGA/24_05219_00_e.pdf</t>
    </r>
  </si>
  <si>
    <t>DUS DARS 893:2024, Fresh apples — Specification, First edition</t>
  </si>
  <si>
    <t>This Draft Uganda Standard applies to apples of varieties (cultivars) grown from Malus domestica Borkh. to be supplied fresh to the consumer, apples for industrial processing being excluded.</t>
  </si>
  <si>
    <t>Fresh apples (HS code(s): 080810); Fruits and derived products (ICS code(s): 67.080.10)</t>
  </si>
  <si>
    <t>080810 - Fresh apples</t>
  </si>
  <si>
    <r>
      <rPr>
        <sz val="11"/>
        <rFont val="Calibri"/>
      </rPr>
      <t>https://members.wto.org/crnattachments/2024/TBT/UGA/24_05208_00_e.pdf</t>
    </r>
  </si>
  <si>
    <t>DUS DARS 986:2024, Fresh kiwi fruit — Specification, First edition</t>
  </si>
  <si>
    <t>This Draft Uganda Standard applies to kiwifruit (also known as actinidia) of varieties (cultivars) derived from Actinidia chinensis Planch and A. deliciosa (A. Chev.) C.F. Liang &amp; A.R. Ferguson and hybrids derived from at least one of them, from the Actinidiaceae family, to be supplied fresh to the consumer. Kiwifruit for industrial processing is excluded.</t>
  </si>
  <si>
    <t>Fresh kiwifruit (HS code(s): 081050); Fruits and derived products (ICS code(s): 67.080.10)</t>
  </si>
  <si>
    <t>081050 - Fresh kiwifruit</t>
  </si>
  <si>
    <r>
      <rPr>
        <sz val="11"/>
        <rFont val="Calibri"/>
      </rPr>
      <t>https://members.wto.org/crnattachments/2024/TBT/UGA/24_05197_00_s.pdf</t>
    </r>
  </si>
  <si>
    <t>Communiqué on Energy Labelling of Household Tumble Dryers </t>
  </si>
  <si>
    <t>Household tumble dryers must meet the labelling and additional product information requirements when they are placed on the market or put into service, while also ensuring the free movement of these products within the Türkiye-EU Customs Union. This Communiqué fosters harmonization mandatory  labelling and additional product information requirements for household tumble dryers.</t>
  </si>
  <si>
    <t>This Communiqué covers electric mains-operated and gas-fired household tumble dryers, built-in household tumble dryers, multi-drum household tumble dryers and electric-mains operated household tumble dryers that can also be powered by batteries.(3) This Communiqué shall not apply to:a) household washer-dryers and household spin-extractors,b) Tumble dryers within the scope of Machinery Safety Regulation (2006/42/AT) published in the Official Gazette dated 3/3/2009 and numbered 27158,c) battery-operated household tumble dryers that can be connected to the mains through an AC/DC converter purchased separately.</t>
  </si>
  <si>
    <t>Consumer information, labelling (TBT); Prevention of deceptive practices and consumer protection (TBT); Protection of the environment (TBT); Quality requirements (TBT); Harmonization (TBT)</t>
  </si>
  <si>
    <r>
      <rPr>
        <sz val="11"/>
        <rFont val="Calibri"/>
      </rPr>
      <t>https://members.wto.org/crnattachments/2024/TBT/TUR/24_05202_00_e.pdf</t>
    </r>
  </si>
  <si>
    <t>DUS DARS 928:2024, Fresh lettuces, curled-leaved endives and broad-leaved (batavian) endives — Specification, First edition</t>
  </si>
  <si>
    <t>This Draft Uganda Standard applies to lettuces of varieties (cultivars) grown from:Lactuca sativa L. var. capitata L. (head lettuces including crisphead and "Iceberg" type lettuces), Lactuca sativa L. var. longifolia Lam. (cos or romaine lettuces), Lactuca sativa L. var. crispa L. (leaf lettuces), crosses of these varieties, curled-leaved endives of varieties (cultivars) grown from Cichorium endivia L. var. crispa Lam and broad-leaved (Batavian) endives (escaroles) of varieties (cultivars) grown from Cichorium endivia L. var. latifolium Lam to be supplied fresh to the consumer. This standard does not apply to produce for industrial processing.</t>
  </si>
  <si>
    <t>Fresh or chilled lettuce (excl. cabbage lettuce) (HS code(s): 070519); Vegetables and derived products (ICS code(s): 67.080.20); Fresh lettuces, curled-leaved endives; broad-leaved (batavian) endives</t>
  </si>
  <si>
    <t>070519 - Fresh or chilled lettuce (excl. cabbage lettuce)</t>
  </si>
  <si>
    <r>
      <rPr>
        <sz val="11"/>
        <rFont val="Calibri"/>
      </rPr>
      <t>https://members.wto.org/crnattachments/2024/TBT/UGA/24_05264_00_e.pdf</t>
    </r>
  </si>
  <si>
    <t>Chief Executive’s Decision No. 80/2024</t>
  </si>
  <si>
    <t>Prohibition of import and transhipment of adhesives for construction and decoration exceeding the content limit value of volatile organic compound (VOC) to the Macao Special Administrative Region.</t>
  </si>
  <si>
    <t>ex.32141000, ex.32149000, ex.35061000, ex.35069110, ex.35069120, ex.35069190, ex.35069900</t>
  </si>
  <si>
    <t>321490 - Non-refractory surfacing preparations for facades, inside walls, floors, ceilings and the like; 321410 - Glaziers' putty, grafting putty, resin cements, caulking compounds and other mastics; painters' fillings; 350610 - Products suitable for use as glues or adhesives put up for retail sale as glues or adhesives, with a net weight of &lt;= 1 kg; 350691 - Adhesives based on polymers of headings 3901 to 3913 or on rubber (excl. put up for retail sale with a net weight of &lt;= 1 kg); 350699 - Glues, prepared, and other prepared adhesives, n.e.s.</t>
  </si>
  <si>
    <t>Law No. 6/2023- Regime of Prevention and Control of Underage Alcoholic Beverages Consumption (11 pages, in Chinese and Portuguese)</t>
  </si>
  <si>
    <t>Under paragraph 1, Article 9 of Law No. 6/2023, it is mandatory to clearly and prominently label the alcohol content, expressed as a percentage by volume, on the largest surface area of individually packaged alcoholic beverages sold or provided in Macao, China. Furthermore, as stated in sub-paragraph 2, Article 2 of the same law, the term 'alcoholic beverage' refers to a drink that has undergone fermentation, distillation, or contains additives, with an alcohol concentration higher than 1.2%. However, this definition excludes registered proprietary Chinese medicines with specific therapeutic functions that are registered legally in Macao, China or are prescription-only.</t>
  </si>
  <si>
    <t>Alcoholic beverages with an alcohol concentration higher than 1.2%</t>
  </si>
  <si>
    <t>Machinery Safety Regulation </t>
  </si>
  <si>
    <t>Machinery or related products must meet the essential health and safety requirements when they are  placed on the market or put into service, while also ensuring the free movement of these products within the Türkiye-EU customs union.Regulation fosters harmonization by combining mandatory essential health and safety requirements with voluntary harmonized standards for machinery and related products. It applies to products introduced to the market for the first time or when existing machinery undergoes modifications significant enough to be considered new machinery.</t>
  </si>
  <si>
    <t>(1) This Regulation applies to machinery and the following related products;_x000D_
a) interchangeable equipment;_x000D_
b) safety components;_x000D_
c) lifting accessories;_x000D_
ç) chains, ropes and webbing;_x000D_
d) removable mechanical transmission devices._x000D_
(2) This Regulation also applies to partly completed machinery._x000D_
(3) For the purposes of this Regulation, machinery, the related products listed in the first subparagraph and partly completed machinery shall together be referred to as ‘products within the scope of this Regulation’._x000D_
(4) This Regulation does not apply to:_x000D_
(a) safety components that are intended to be used as spare parts to replace identical components and are supplied by the manufacturer of the original machinery, related product or partly completed machinery;_x000D_
(b) specific equipment for use in fairgrounds or amusement parks;_x000D_
c) machinery and related products specially designed for use within or used in a nuclear installation and whose conformity with this Regulation may undermine the nuclear safety of that installation;_x000D_
ç) weapons, including firearms;_x000D_
d) means of transport by air, on water and on rail networks except for machinery mounted on those means of transport;_x000D_
e) aeronautical products, parts and equipment that fall within the scope of related EU Regulation and the definition of machinery under this Regulation, insofar as the mentioned EU Regulation covers the relevant essential health and safety requirements set out in this Regulation;_x000D_
f) motor vehicles and their trailers, as well as systems, components, separate technical units, parts and equipment designed and constructed for such vehicles, which fall within the scope of Regulation (EU) 2018/858 published on Oficial Gazette dated 19/4/2020 and numbered 31104, except for machinery mounted on those vehicles;_x000D_
g) two- or three-wheel vehicles and quadricycles, as well as systems, components, separate technical units, parts and equipment designed and constructed for such vehicles, that fall within the scope of Regulation (EU) No 168/2013 published on Oficial Gazette dated 22/8/2015 and numbered 29453, except for machinery mounted on those vehicles;_x000D_
ğ) agricultural and forestry tractors, as well as systems, components, separate technical units, parts and equipment designed and constructed for such tractors, that fall within the scope of Regulation (EU) No 167/2013 published on Oficial Gazette dated 14/8/2014 and numbered 29088, except for machinery mounted on those tractors;_x000D_
h) motor vehicles exclusively intended for competition;_x000D_
ı) seagoing vessels and mobile offshore units and machinery installed on board such vessels or units;_x000D_
i) machinery or related products specially designed and constructed for military or police purposes;_x000D_
j) machinery or related products specially designed and constructed for research purposes for temporary use in laboratories;_x000D_
k) mine winding gear;_x000D_
l) machinery or related products intended to move performers during artistic performances;_x000D_
m) the following electrical and electronic products, insofar as they fall within the scope of Directive 2014/35/EU published on Oficial Gazette dated 2/10/2016 and numbered 29845 or of Directive 2014/53/EU published on Oficial Gazette dated 5/11/2020 and numbered 31295:_x000D_
1) household appliances intended for domestic use which are not electrically operated furniture;_x000D_
2) audio and video equipment;_x000D_
3) information technology equipment;_x000D_
4) ordinary office machinery, except additive printing machinery for producing three-dimensional products;_x000D_
5) low-voltage switchgear and control gear;_x000D_
6) electric motors;_x000D_
n) the following high-voltage electrical products:_x000D_
1) switchgear and control gear;_x000D_
2) transformers.</t>
  </si>
  <si>
    <t>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</si>
  <si>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r>
      <rPr>
        <sz val="11"/>
        <rFont val="Calibri"/>
      </rPr>
      <t>https://members.wto.org/crnattachments/2024/TBT/TUR/24_05195_00_e.pdf</t>
    </r>
  </si>
  <si>
    <t>Proposal for Legal Inspection Requirements for Power Conversion System </t>
  </si>
  <si>
    <t>To achieve net-zero carbon emissions by 2050, it is expected that renewable energy power generation equipment and energy storage systems will gradually be installed not only at outdoor sites but also in indoor households and factories. Considering that the Power Conversion System (PCS) is a critical component of energy storage systems, the BSMI proposes to include PCS in the mandatory inspection scope to ensure consumer safety. Two alternative conformity assessment procedures are made available for the choice of applicants, i.e. Registration of Product Certification (RPC) or Type-Approved Batch Inspection (TABI).</t>
  </si>
  <si>
    <t>Static converters (HS code(s): 850440)</t>
  </si>
  <si>
    <t>850440 - Static converters</t>
  </si>
  <si>
    <r>
      <rPr>
        <sz val="11"/>
        <rFont val="Calibri"/>
      </rPr>
      <t>https://members.wto.org/crnattachments/2024/TBT/TPKM/24_05268_00_e.pdf
https://members.wto.org/crnattachments/2024/TBT/TPKM/24_05268_00_x.pdf</t>
    </r>
  </si>
  <si>
    <t>DUS DARS 993:2024 ,Fresh dandelion greens — Specification, First edition</t>
  </si>
  <si>
    <t>This Draft Uganda Standard applies to dandelion greens consisting of either plants or cut leaves of varieties (cultivars) grown from Taraxacumofficinale F.H. Wigg to be supplied fresh to the consumer, dandelion greens for industrial processing being excluded. The standard shall not be applicable to mixtures of plants and cut leaves in the same container.</t>
  </si>
  <si>
    <t>- Other: (HS code(s): 07099); Vegetables and derived products (ICS code(s): 67.080.20); Fresh dandelion greens </t>
  </si>
  <si>
    <r>
      <rPr>
        <sz val="11"/>
        <rFont val="Calibri"/>
      </rPr>
      <t>https://members.wto.org/crnattachments/2024/TBT/UGA/24_05215_00_e.pdf</t>
    </r>
  </si>
  <si>
    <t>Amendment to Administrative Order (AO) 2013-0031 entitled "Requirements for the Operation of Therapeutic X-ray Facility Utilizing Medical Linear Accelerators"</t>
  </si>
  <si>
    <t>Upon review of the implementation of the A.O. No. 2013-0031, many therapeutic x-ray facilities were not able to comply with the manpower requirements. Additionally, several dedicated radiation generators used in radiotherapy were also made available over the past years. Hence, in order to ensure compliance with the manpower requirement and to keep abreast with the emerging technologies, current provisions of A.O. 2013-0031 shall be made.</t>
  </si>
  <si>
    <t>- Apparatus based on the use of X-rays, whether or not for medical, surgical, dental or veterinary uses, including radiography or radiotherapy apparatus: (HS code(s): 90221); Radiation protection (ICS code(s): 13.280)</t>
  </si>
  <si>
    <t>90221 - - Apparatus based on the use of X-rays, whether or not for medical, surgical, dental or veterinary uses, including radiography or radiotherapy apparatus:</t>
  </si>
  <si>
    <t>13.280 - Radiation protection</t>
  </si>
  <si>
    <r>
      <rPr>
        <sz val="11"/>
        <rFont val="Calibri"/>
      </rPr>
      <t>https://members.wto.org/crnattachments/2024/TBT/PHL/24_05203_00_e.pdf</t>
    </r>
  </si>
  <si>
    <t>DUS DARS 932:2024, Fresh romaine lettuce — Specification, First edition</t>
  </si>
  <si>
    <t>This Draft Uganda Standard applies to romaine lettuce of the variety Lactuca sativa longifolia to be supplied fresh to the consumer. This standard does not apply to produce for industrial processing, produce presented as individual leaves, lettuces with root ball or lettuces in pots.</t>
  </si>
  <si>
    <t>Fresh or chilled lettuce (excl. cabbage lettuce) (HS code(s): 070519); Vegetables and derived products (ICS code(s): 67.080.20); Fresh romaine lettuce</t>
  </si>
  <si>
    <r>
      <rPr>
        <sz val="11"/>
        <rFont val="Calibri"/>
      </rPr>
      <t>https://members.wto.org/crnattachments/2024/TBT/UGA/24_05226_00_e.pdf</t>
    </r>
  </si>
  <si>
    <t>Chief Executive’s Decision No. 146/2023 </t>
  </si>
  <si>
    <t>Prohibition of import of non-degradable disposable plastic plates, cups, and disposable styrofoam trays for food products to the Macao Special Administrative Region.</t>
  </si>
  <si>
    <t>ex.3924.10.19, ex.3923.90.19, ex.3924.10.19, ex.3923.90.11, ex.3923.90.19, ex.3923.90.90, ex.3924.10.40</t>
  </si>
  <si>
    <t>392390 - Articles for the conveyance or packaging of goods, of plastics (excl. boxes, cases, crates and similar articles; sacks and bags, incl. cones; carboys, bottles, flasks and similar articles; spools, spindles, bobbins and similar supports; stoppers, lids, caps and other closures); 392410 - Tableware and kitchenware, of plastics</t>
  </si>
  <si>
    <t>DUS DARS 972:2024, Fresh artichokes — Specification, First edition</t>
  </si>
  <si>
    <t>This Draft Uganda Standard applies to artichoke heads of varieties (cultivars) grown from Cynara cardunculus L. Scolymus Group to be supplied fresh to the consumer, artichokes for industrial processing being excluded. The names ‘Poivrade’ and ‘Bouquet’ refer to young, cone-shaped artichokes of the violet type.</t>
  </si>
  <si>
    <t>Fresh or chilled globe artichokes (HS code(s): 070991); Fruits and derived products (ICS code(s): 67.080.10)</t>
  </si>
  <si>
    <t>070991 - Fresh or chilled globe artichokes</t>
  </si>
  <si>
    <r>
      <rPr>
        <sz val="11"/>
        <rFont val="Calibri"/>
      </rPr>
      <t>https://members.wto.org/crnattachments/2024/TBT/UGA/24_05199_00_e.pdf</t>
    </r>
  </si>
  <si>
    <t>DUS DARS 943, Fresh Cornelian cherry — Specification, First edition</t>
  </si>
  <si>
    <t>This Draft Uganda specifies requirements and test methods for the fresh cornelian fruit of the tree, Cornus mas L. It does not apply to processed cornelian cherries.</t>
  </si>
  <si>
    <t>Edible fruit or nut trees, shrubs and bushes, whether or not grafted (HS code(s): 060220); Fruits and derived products (ICS code(s): 67.080.10)Cornelian cherry </t>
  </si>
  <si>
    <t>060220 - Edible fruit or nut trees, shrubs and bushes, whether or not grafted</t>
  </si>
  <si>
    <r>
      <rPr>
        <sz val="11"/>
        <rFont val="Calibri"/>
      </rPr>
      <t>https://members.wto.org/crnattachments/2024/TBT/UGA/24_05185_00_e.pdf</t>
    </r>
  </si>
  <si>
    <t>National Organic Program: 2025 Sunset Review and Substance 
Renewals</t>
  </si>
  <si>
    <t>2025 sunset review and substance renewals - This document announces the renewal of 47 substances listed on the National List of Allowed and Prohibited Substances within the U.S. Department of Agriculture's (USDA) organic regulations. This document reflects the outcome of the 2025 sunset review processes and addresses recommendations submitted to the Secretary of Agriculture, through the USDA's Agricultural Marketing Service (AMS), by the National Organic Standards Board (NOSB)</t>
  </si>
  <si>
    <t>Substances used in the production of organic crops, livestock, and products; Quality (ICS code(s): 03.120); Plant growing (ICS code(s): 65.020.20); Animal husbandry and breeding (ICS code(s): 65.020.30); Processes in the food industry (ICS code(s): 67.020); Organic chemicals in general (ICS code(s): 71.080.01); Other products of the chemical industry (ICS code(s): 71.100.99)</t>
  </si>
  <si>
    <t>03.120 - Quality; 65.020.20 - Plant growing; 65.020.30 - Animal husbandry and breeding; 67.020 - Processes in the food industry; 71.080.01 - Organic chemicals in general; 71.100.99 - Other products of the chemical industry</t>
  </si>
  <si>
    <r>
      <rPr>
        <sz val="11"/>
        <rFont val="Calibri"/>
      </rPr>
      <t>https://members.wto.org/crnattachments/2024/TBT/USA/24_05181_00_e.pdf</t>
    </r>
  </si>
  <si>
    <t>Draft Regulations Governing Labelling for Recycling Categories and Other Matters of Compliance for Mobile Phone Manufacturers and Importers</t>
  </si>
  <si>
    <t>Because of Mobile phones' small size, high price, and the large amount of personal information stored within, consumers often keep them at home after replacing them or fail to recycle them due to concerns about personal data leakage.  Considering that mobile phones contain over seventy types of elements, including precious and rare metals, establishing proper recycling channels for them will facilitate the recycling and reuse of scarce resources.The Resource Recycling Act aims to promote the sustainable use of resources by effectively directing discarded resources into reuse and recycling channels, thus achieving the goal of transition towards a circular economy.  When consumers replace mobile phones, they will have circulation services available to them provided by mobile phone enterprises, which should increase reuse of the devices. When mobile phones are no longer usable, their constituents can be recycled and used as raw materials for manufacturing. Under the authorization of Article 11, Paragraph 1, Subparagraphs 3 and 4, and Paragraph 2 of the Resource Recycling Act, the Draft Regulations Governing Labelling for Recycling Categories and Other Matters of Compliance for Mobile Phone Manufacturers and Importers (referred to hereinafter as the Regulations) have been formulated. They require mobile phone manufacturers and importers to label mobile phones indicating recycling categories and methods as well as to cooperate with efforts to recycle waste mobile phones, thus facilitating recycling and reuse of renewable resources. Key points of the Regulations are as follows:Definitions (Item I of the draft regulations)Scope of applicable enterprises (Item II of the draft regulations)Matters of compliance for mobile phone manufacturers and importers (Item III of the draft regulations)Regulations on mandatory labeling with recycling category symbols for mobile phone manufacturers and importers (Item IV of the draft regulations)Regulations on waste mobile phone recycling methods for mobile phone manufacturers and importers (Item V of the draft regulations)Recycling and circulation targets for mobile phone manufacturers and importers, required information, schedule, and recipients of the submitted proposals of these targets, and improvement measures if targets are not met. Mobile phone manufacturers and importers may form an organization to assist in recycling tasks and submission of relevant information. (Item VI of the draft regulations)Regulations on Reporting Execution Outcomes, Improvement Measures, and Corrected Information by Mobile Phone Manufacturers, Importers, or Joint Recycling Organizations (Item VII of the draft regulations) Requirements concerning mobile phone retailers on compliance with recycling methods used by manufacturers and importers (Item VIII of the draft regulations) Penalties for violations of the regulations (Item IX of the draft regulations)</t>
  </si>
  <si>
    <t>Mobile Phone</t>
  </si>
  <si>
    <r>
      <rPr>
        <sz val="11"/>
        <rFont val="Calibri"/>
      </rPr>
      <t>https://members.wto.org/crnattachments/2024/TBT/TPKM/24_05182_00_e.pdf
https://members.wto.org/crnattachments/2024/TBT/TPKM/24_05182_00_x.pdf</t>
    </r>
  </si>
  <si>
    <t>DUS DARS 906:2024, Fresh annonas — Specification, First edition</t>
  </si>
  <si>
    <t>This Draft Uganda Standard applies to the following fruits, classified as "Annonas", to be supplied fresh to the consumer, annonas for industrial processing being excluded._x000D_
a) Cherimoya of varieties (cultivars) grown from the species Annona cherimola Mill._x000D_
b) Sugar apple of varieties (cultivars) grown from the species Annona squamosa L._x000D_
c) Atemoya hybrid from the species Annona cherimola Mill. and Annona squamosa L._x000D_
d) Soursop of varieties (cultivars) grown from the species Annona muricata L.</t>
  </si>
  <si>
    <t>Edible fruit or nut trees, shrubs and bushes, whether or not grafted (HS code(s): 060220); Fruits and derived products (ICS code(s): 67.080.10); Fresh annonas</t>
  </si>
  <si>
    <r>
      <rPr>
        <sz val="11"/>
        <rFont val="Calibri"/>
      </rPr>
      <t>https://members.wto.org/crnattachments/2024/TBT/UGA/24_05187_00_e.pdf</t>
    </r>
  </si>
  <si>
    <t>DUS DARS 900:2024, Fresh strawberries — Specification, First Edition</t>
  </si>
  <si>
    <t>This Draft Uganda Standard applies to strawberries of varieties (cultivars) grown from the genus Fragaria L. to be supplied fresh to the consumer, strawberries for industrial processing being excluded.</t>
  </si>
  <si>
    <t>Fresh strawberries (HS code(s): 081010); Fruits and derived products (ICS code(s): 67.080.10)</t>
  </si>
  <si>
    <t>081010 - Fresh strawberries</t>
  </si>
  <si>
    <r>
      <rPr>
        <sz val="11"/>
        <rFont val="Calibri"/>
      </rPr>
      <t>https://members.wto.org/crnattachments/2024/TBT/UGA/24_05191_00_e.pdf</t>
    </r>
  </si>
  <si>
    <t>1-Bromopropane (1-BP); Regulation Under the Toxic Substances 
Control Act (TSCA)</t>
  </si>
  <si>
    <t>Proposed rule - The Environmental Protection Agency (EPA or Agency) is 
proposing to address the unreasonable risk of injury to human health 
presented by 1-bromopropane (1-BP) (CASRN 106-94-5), also known as n-propyl bromide, under its conditions of use as documented in EPA's 
August 2020 Risk Evaluation for 1-BP and the December 2022 Revised Risk 
Determination for 1-BP prepared under the Toxic Substances Control Act &gt;TSCA). 1-BP is a widely used solvent in a variety of occupational and 
consumer applications, including vapor degreasing, aerosol degreasing, 
adhesives and sealants, and in insulation. EPA determined that 1-BP 
presents an unreasonable risk of injury to health due to the 
significant adverse health effects associated with exposure to 1-BP, 
including neurotoxicity, developmental toxicity from acute and chronic 
inhalation exposures and dermal exposures, and cancer from chronic 
inhalation exposures. TSCA requires that EPA address by rule any 
unreasonable risk of injury to health or the environment identified in 
a TSCA risk evaluation and apply requirements to the extent necessary 
so the chemical no longer presents unreasonable risk. To address the 
identified unreasonable risk, EPA is proposing requirements to, among 
other things, prevent consumer access to the chemical, restrict the 
industrial and commercial use of the chemical while also allowing for a 
reasonable transition period where an industrial and commercial use of 
the chemical is being prohibited, and protect workers from the 
unreasonable risk of 1-BP while on the job.</t>
  </si>
  <si>
    <t>1-Bromopropane (1-BP); Environmental protection (ICS code(s): 13.020); Air quality (ICS code(s): 13.040); Occupational safety. Industrial hygiene (ICS code(s): 13.100); Domestic safety (ICS code(s): 13.120); Production in the chemical industry (ICS code(s): 71.020); Products of the chemical industry (ICS code(s): 71.100)</t>
  </si>
  <si>
    <t>13.020 - Environmental protection; 13.040 - Air quality; 13.100 - Occupational safety. Industrial hygiene; 13.120 - Domestic safety; 71.020 - Production in the chemical industry; 71.100 - Products of the chemical industry</t>
  </si>
  <si>
    <t>Prevention of deceptive practices and consumer protection (TBT); Protection of human health or safety (TBT)</t>
  </si>
  <si>
    <r>
      <rPr>
        <sz val="11"/>
        <rFont val="Calibri"/>
      </rPr>
      <t>https://members.wto.org/crnattachments/2024/TBT/USA/24_05180_00_s.pdf</t>
    </r>
  </si>
  <si>
    <t>DUS DARS 894:2024, Fresh apricots — Specification, First edition</t>
  </si>
  <si>
    <t>This Draft Uganda Standard applies to apricots of varieties (cultivars) grown from Prunus armeniaca L. and inter-specific hybrids derived from apricot (Prunus armeniaca) and plums (Prunus domestica or Prunus salicina) showing apricot characteristics to be supplied fresh to the consumer, apricots for industrial processing being excluded.</t>
  </si>
  <si>
    <t>Fresh apricots (HS code(s): 080910); Fruits and derived products (ICS code(s): 67.080.10)</t>
  </si>
  <si>
    <t>080910 - Fresh apricots</t>
  </si>
  <si>
    <r>
      <rPr>
        <sz val="11"/>
        <rFont val="Calibri"/>
      </rPr>
      <t>https://members.wto.org/crnattachments/2024/TBT/UGA/24_05194_00_e.pdf</t>
    </r>
  </si>
  <si>
    <t>Draft Ministry of Public Health Notification, No. … B.E. ….(....) Issued by virtue of the Food Act B.E. 2522 entitled "jams, jellies and marmalades".</t>
  </si>
  <si>
    <t>The Ministry of Public Health (MOPH) considered that the existing Notifications of Ministry of Public Health (No.213) B.E 2543 (2000) Issued by virtue of the Food Act B.E. 2522 Re: Jam, jelly, and marmalade in sealed containers should be revised the measure and quality or standards pertaining to jams, jellies, and marmalades as follows:1. The Notification of the Ministry of Public Health, No. 213) B.E 2543 (2000) Issued by virtue of the Food Act B.E. 2522 Re: Jam, jelly, and marmalade in sealed containers, dated 19 September B.E. 2543 (2000) shall be repealed and replaced by this (Draft) MOPH Notification;2. Improve the definitions and expand the scope of products to include jams, jellies, citrus marmalades, non-citrus marmalades, and jelly marmalades.3. Prescribe the basic ingredients and other permitted ingredients 4. Improve the standard of soluble solids content 5. Improve the standard of fruit content.6.Improve the microbiological safety criteria such as yeast and mold, and pathogenic microorganisms.7. Prescribe the labelling for jams, jellies, and marmalades.This draft has also been notified in the SPS notification.</t>
  </si>
  <si>
    <t>Jams, jellies and marmalades (ICS 67.080)</t>
  </si>
  <si>
    <r>
      <rPr>
        <sz val="11"/>
        <rFont val="Calibri"/>
      </rPr>
      <t>https://members.wto.org/crnattachments/2024/TBT/THA/24_05183_00_x.pdf</t>
    </r>
  </si>
  <si>
    <t>DUS DARS 901:2024, Fresh berry fruits — Specification, First edition</t>
  </si>
  <si>
    <t>This Draft Uganda Standard applies to berry fruits of species and varieties (cultivars) grown from the following species to be supplied fresh to the consumer, berry fruits for industrial processing being excluded:_x000D_
a) raspberries (Rubus idaeus L.)_x000D_
b) blackberries (Rubus sect. Rubus)_x000D_
c) loganberries (Rubus loganobaccus L. H. Bailey)_x000D_
d) currants (Ribes rubrum L., Ribes nigrum L.)_x000D_
e) gooseberries (Ribes uva-crispa L.)_x000D_
f) bilberries (Vaccinium myrtillus L.)_x000D_
g) blueberries (Vaccinium corymbosum L., Vaccinium formosum Andrews, Vaccinium_x000D_
angustifolium Aiton, Vaccinium virgatum Aiton)_x000D_
h) cowberries, lingonberries (Vaccinium vitis-idaea L.)_x000D_
i) cranberries (Vaccinium macrocarpon Aiton)_x000D_
j) wild cranberries (Vaccinium oxycoccos L.)_x000D_
k) cloudberries (Rubus chamaemorus L.)_x000D_
l) hybrids of these species such as boysenberries (Rubus ursinus Cham. et Schltdl. x_x000D_
m) Rubus idaeus L.), tayberries (Rubus sect. Rubus x Rubus idaeus L.), jostaberries (Ribes nigrum L. x Ribes uva-crispa L.).</t>
  </si>
  <si>
    <t>Fresh raspberries, blackberries, mulberries and loganberries (HS code(s): 081020); Fresh cranberries, bilberries and other fruits of the genus Vaccinium (HS code(s): 081040); Cranberry or lingonberry "Vaccinium macrocarpon, Vaccinium oxycoccos, Vaccinium vitis-idaea" juice, unfermented, whether or not containing added sugar or other sweetening matter (excl. containing spirit) (HS code(s): 200981); Fruits and derived products (ICS code(s): 67.080.10); Fresh berry fruits</t>
  </si>
  <si>
    <t>081020 - Fresh raspberries, blackberries, mulberries and loganberries; 081040 - Fresh cranberries, bilberries and other fruits of the genus Vaccinium; 200981 - Cranberry or lingonberry "Vaccinium macrocarpon, Vaccinium oxycoccos, Vaccinium vitis-idaea" juice, unfermented, whether or not containing added sugar or other sweetening matter (excl. containing spirit)</t>
  </si>
  <si>
    <r>
      <rPr>
        <sz val="11"/>
        <rFont val="Calibri"/>
      </rPr>
      <t>https://members.wto.org/crnattachments/2024/TBT/UGA/24_05189_00_e.pdf</t>
    </r>
  </si>
  <si>
    <t>Standards and Quality Law</t>
  </si>
  <si>
    <t>This Law aims to lay down and determine a general framework for standardization and quality.</t>
  </si>
  <si>
    <t>03.120 - Quality</t>
  </si>
  <si>
    <t>Consumer information, labelling (TBT); Protection of human health or safety (TBT); Protection of animal or plant life or health (TBT); Protection of the environment (TBT); Quality requirements (TBT)</t>
  </si>
  <si>
    <r>
      <rPr>
        <sz val="11"/>
        <rFont val="Calibri"/>
      </rPr>
      <t xml:space="preserve">https://members.wto.org/crnattachments/2024/TBT/SAU/24_05025_00_x.pdf
www.saso.gov.sa
</t>
    </r>
  </si>
  <si>
    <t>Partial Revision to the Cabinet Office Ordinance on the Permission, etc. for Special Use Labelling provided for in the Health Promotion Act</t>
  </si>
  <si>
    <t>In order to maintain and promote the health of the people, the following amendments shall be made.・The labeling items currently stipulated in the public notice concerning food for special purposes (excluding food for specified health uses) shall be stipulated in a Cabinet Office Ordinance.・Add a matter requiring applicants for the labeling of food for special purposes to submit data on measures to be taken to inform consumers of the contents of the labeling, when the Commissioner of the Consumer Affairs Agency deems it particularly necessary.</t>
  </si>
  <si>
    <t>Foods for Special Dietary Uses</t>
  </si>
  <si>
    <r>
      <rPr>
        <sz val="11"/>
        <rFont val="Calibri"/>
      </rPr>
      <t>https://members.wto.org/crnattachments/2024/TBT/JPN/24_05165_00_e.pdf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</si>
  <si>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</si>
  <si>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6 substances as Shitei Yakubutsu, and their proper uses under the Act.　</t>
  </si>
  <si>
    <t>Substances with probable effects on the central nervous system</t>
  </si>
  <si>
    <r>
      <rPr>
        <sz val="11"/>
        <rFont val="Calibri"/>
      </rPr>
      <t>https://members.wto.org/crnattachments/2024/TBT/JPN/24_05047_00_e.pdf</t>
    </r>
  </si>
  <si>
    <t>Proposed establishment of the “Enforcement Dcree of the Digital Medical Products Act” and the “Enforcement Rule of the Digital Medical Products Act”</t>
  </si>
  <si>
    <t>_x000D_
The purpose of this Decree is to prescribe matters mandated by the Digital Medical Products Act for its enactment and enforcement. The matters are as follows:_x000D_
A. details necessary for establishment and implementation of a comprehensive plan for digital medical products_x000D_
B. media and methods of advertising digital medical device software for professionals_x000D_
C. facility standards for medicines combined with digital technology_x000D_
D. procedures and methods for designating institutions for fostering professional human resources, centers for regulatory support, and agencies for certification_x000D_
E. other matters_x000D_
The purpose of this Rule is to prescribe matters mandated by the Digital Medical Products Act and the Enforcement Decree of that Act for its enactment and enforcement. The details are as follows:_x000D_
A. the scope of and classification standards for digital technology_x000D_
B. permission (certification and reporting) considering the characteristics of digital medical devices_x000D_
C. clinical trials (clinical performance tests)_x000D_
D. standards for quality control _x000D_
E. labeling, follow-up management methods and procedures_x000D_
F. certification of excellent management systems_x000D_
G. manufacturing and import of medicines combined with digital technology_x000D_
H. impact assessment for supporting the development of digital medical products_x000D_
I. other metters</t>
  </si>
  <si>
    <t>Digital Medical Products</t>
  </si>
  <si>
    <r>
      <rPr>
        <sz val="11"/>
        <rFont val="Calibri"/>
      </rPr>
      <t>https://members.wto.org/crnattachments/2024/TBT/KOR/24_05046_00_x.pdf</t>
    </r>
  </si>
  <si>
    <t>Draft Commission Regulation (EU) …/…of XXX amending Directive 2002/46/EC of the European Parliament and of the Council as regards calcidiol monohydrate used in the manufacture of food supplements</t>
  </si>
  <si>
    <t>This draft Commission Regulation concerns the authorisation of the addition of calcidiol monohydrate, as a source of vitamin D to food supplements, in line with EFSA's relevant scientific opinion.   </t>
  </si>
  <si>
    <t>Food supplements</t>
  </si>
  <si>
    <r>
      <rPr>
        <sz val="11"/>
        <rFont val="Calibri"/>
      </rPr>
      <t>https://members.wto.org/crnattachments/2024/TBT/EEC/24_05044_00_e.pdf
https://members.wto.org/crnattachments/2024/TBT/EEC/24_05044_01_e.pdf</t>
    </r>
  </si>
  <si>
    <t>Pre-announcement of partial amendment to Enforcement Regulation of Distant Water Fisheries Development Act</t>
  </si>
  <si>
    <t>Add some fields to Catch Certificate and Simplified Catch Certificate to help identify fish’s engagement of illegal fishing and trace fish through all stages of the supply chain as follows: _x000D_
- Catch Certificate: IMO number &amp; IRCS (for fishing vessel and receiving vessel), Type of products, Name of landing port, Place of processing_x000D_
- Simplified Catch Certificate: Area of fishing, Transshipment position, Importer name and contact details_x000D_
Modify names of some fields (both Korean and English) for more detailed and clarified data required as follows: _x000D_
-  Catch Certificate: modify fields of “Weight” to “Weight/processed weight”; “Name/position” to “Officer’s name/position” (in the section of Validation by the competent authority) _x000D_
- Simplified Catch Certificate: modify fields of “Name/position” to “Officer’s name/position” (in the section of Validation by the competent authority) </t>
  </si>
  <si>
    <t>Bobo Croaker (HS:030389)_x000D_
Longneck Croaker (HS:030389)_x000D_
Saury (HS:030249, 030359)_x000D_
* Apply to whole frozen fish with noticeably original shape (categorized as HS 0303); and fresh fish (categorized as HS 0302) </t>
  </si>
  <si>
    <t>030389 - Frozen fish, n.e.s.; 030359 - Frozen anchovies "Engraulis spp.",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 0303 - Frozen fish (excl. fish fillets and other fish meat of heading 0304); 030249 - Fresh or chilled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 0302 - Fish, fresh or chilled (excl. fish fillets and other fish meat of heading 0304)</t>
  </si>
  <si>
    <t>Prevention of deceptive practices and consumer protection (TBT); Harmonization (TBT)</t>
  </si>
  <si>
    <r>
      <rPr>
        <sz val="11"/>
        <rFont val="Calibri"/>
      </rPr>
      <t>https://members.wto.org/crnattachments/2024/TBT/KOR/24_05045_00_x.pdf</t>
    </r>
  </si>
  <si>
    <t>LAW ON PRODUCT SAFETY</t>
  </si>
  <si>
    <t>The provisions of the Law shall apply to all products, including products traded through electronic means, except for products whose competence is assigned to the Saudi Food and Drug Authority.</t>
  </si>
  <si>
    <t>Product Safety</t>
  </si>
  <si>
    <t>13 - Environment. Health protection. Safety</t>
  </si>
  <si>
    <r>
      <rPr>
        <sz val="11"/>
        <rFont val="Calibri"/>
      </rPr>
      <t xml:space="preserve">https://members.wto.org/crnattachments/2024/TBT/SAU/24_05028_00_x.pdf
www.saso.gov.sa 
</t>
    </r>
  </si>
  <si>
    <t>Proyecto de Norma Oficial Mexicana PROY-NOM-240-SSA1-2024 Instalación y operación de la tecnovigilancia (Draft Mexican Official Standard PROY-NOM-240-SSA1-2024: Introduction and operation of technovigilance) (18 pages, in Spanish)</t>
  </si>
  <si>
    <t>• The purpose of technovigilance is to ensure that medical devices in use on the market in the national territory are safe, effective and perform according to the manufacturer's specifications, authorized by the Ministry of Health through the Federal Commission for Protection against Health Risks. • The purpose of draft Mexican Official Standard PROY-NOM-240 is to establish guidelines for the introduction and operation of technovigilance in order to guarantee the protection of patient health and the safety of medical devices in use in the national territory. • The notified draft Standard is binding throughout the national territory on federal and local government agencies and entities, natural or legal persons in the social and private sectors that are part of the National Health System, institutions and establishments where human health research is conducted, health professionals, patients and users, holders of sanitary registration certificates or their legal G/TBT/N/MEX/536 - 2 -   representatives in Mexico, manufacturers, distributors and marketers of medical devices and those involved in the medical device supply chain.</t>
  </si>
  <si>
    <t>Applicable to technovigilance that ensures that medical devices are safe, effective and perform according to the manufacturer's specifications.</t>
  </si>
  <si>
    <r>
      <rPr>
        <sz val="11"/>
        <rFont val="Calibri"/>
      </rPr>
      <t>https://members.wto.org/crnattachments/2024/TBT/MEX/24_04996_00_s.pdf
https://www.dof.gob.mx/nota_detalle.php?codigo=5734396&amp;fecha=24/07/2024#gsc.tab=0</t>
    </r>
  </si>
  <si>
    <t>Nepal</t>
  </si>
  <si>
    <t>Technical Regulation for PP woven laminated sacks for packaging of 50 kg cement:  (NS 591 and NS 592).  </t>
  </si>
  <si>
    <t>This technical regulation prescribes that 50 kg of cement shall be packed in pp laminated sacks as per NS 591 or NS 592 for the production, storage, transportation, sales and distribution</t>
  </si>
  <si>
    <t>Sacks. Bags (ICS code(s): 55.080)</t>
  </si>
  <si>
    <t>55.080 - Sacks. Bags</t>
  </si>
  <si>
    <t>Proyecto de Norma Oficial Mexicana PROY-NOM-220-SSA1-2024 instalación y operación de la Farmacovigilancia (Draft Mexican Official Standard PROY-NOM-220-SSA1-2024: Introduction and operation of pharmacovigilance) (24 pages, in Spanish)</t>
  </si>
  <si>
    <t>Purpose The notified draft Standard will establish guidelines for the introduction and operation of pharmacovigilance throughout the national territory. Scope The notified draft Standard will be binding throughout the national territory on federal and local government agencies and entities, and on natural or legal persons in the social and private sectors that are part of the National Health System, health professionals, institutions or establishments where health research is conducted or managed, holders of sanitary registration certificates or their legal representatives, storage and distribution warehouses, points of sale, caregivers, patients and consumers of medicines and vaccines.</t>
  </si>
  <si>
    <t>Applicable to pharmacovigilance to prevent and assess potential risks arising from the use of medicines and vaccines.</t>
  </si>
  <si>
    <r>
      <rPr>
        <sz val="11"/>
        <rFont val="Calibri"/>
      </rPr>
      <t>https://members.wto.org/crnattachments/2024/TBT/MEX/24_04995_00_s.pdf
https://www.dof.gob.mx/nota_detalle.php?codigo=5734460&amp;fecha=25/07/2024#gsc.tab=0</t>
    </r>
  </si>
  <si>
    <t>DARS 1830:2024,Compounded goat and sheep feed — Specification, First editionNote: This Draft African Standard was also notified under SPS committee</t>
  </si>
  <si>
    <t>This Draft African standard specifies the requirements, methods of sampling and test for compounded goat and sheep feeds.</t>
  </si>
  <si>
    <t>RESIDUES AND WASTE FROM THE FOOD INDUSTRIES; PREPARED ANIMAL FODDER (HS code(s): 23); Agriculture (ICS code(s): 65)</t>
  </si>
  <si>
    <t>23 - RESIDUES AND WASTE FROM THE FOOD INDUSTRIES; PREPARED ANIMAL FODDER</t>
  </si>
  <si>
    <t>65 - Agriculture</t>
  </si>
  <si>
    <r>
      <rPr>
        <sz val="11"/>
        <rFont val="Calibri"/>
      </rPr>
      <t>https://members.wto.org/crnattachments/2024/TBT/TZA/24_04980_00_e.pdf</t>
    </r>
  </si>
  <si>
    <t>DARS 2139:2024, Code of practice on good animal feeding-specification,First Edition.</t>
  </si>
  <si>
    <t>This Draft African Standard gives code of practice aimed at ensuring the safety of food for human consumption through adherence to good animal feeding practice at the farm level and good_x000D_
manufacturing practices (GMPs) during the procurement, handling, storage, processing and distribution of animal feed and feed ingredients for food producing animals._x000D_
This standard applies to the production and use of all materials destined for animal feed and feed ingredients at all levels whether produced industrially or on farm. It also includes grazing or free-range_x000D_
feeding, forage crop production and aquaculture.Note: This Draft Tanzania Standard was also notified under SPS committee</t>
  </si>
  <si>
    <r>
      <rPr>
        <sz val="11"/>
        <rFont val="Calibri"/>
      </rPr>
      <t>https://members.wto.org/crnattachments/2024/TBT/TZA/24_04979_00_e.pdf</t>
    </r>
  </si>
  <si>
    <t>DARS 1825-1:2014,Hay as animal feed — Part 1: Rhodes and natural grass hay — Specification, First Edition. </t>
  </si>
  <si>
    <t>This Draft African Standard specifies the requirements, sampling and test methods for Rhodes and natural grass hay used as animal feed.Note: This Draft African Standard was also notified under SPS committee</t>
  </si>
  <si>
    <t>Consumer information, labelling (TBT); Prevention of deceptive practices and consumer protection (TBT); Protection of animal or plant life or health (TBT); Quality requirements (TBT); Harmonization (TBT); Reducing trade barriers and facilitating trade (TBT); Cost saving and productivity enhancement (TBT)</t>
  </si>
  <si>
    <r>
      <rPr>
        <sz val="11"/>
        <rFont val="Calibri"/>
      </rPr>
      <t>https://members.wto.org/crnattachments/2024/TBT/TZA/24_04976_00_e.pdf</t>
    </r>
  </si>
  <si>
    <t>DARS 1825-2:2024,Hay as animal feed — Part 2: Alfalfa (Lucerne) hay — Specification, First edition.</t>
  </si>
  <si>
    <t>This Draft African Standard specifies the requirements, sampling and test methods for alfalfa (lucerne) hay used as animal feed. Note: This Draft Tanzania Standard was also notified under SPS committee</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</si>
  <si>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 Cost saving and productivity enhancement (TBT)</t>
  </si>
  <si>
    <r>
      <rPr>
        <sz val="11"/>
        <rFont val="Calibri"/>
      </rPr>
      <t>https://members.wto.org/crnattachments/2024/TBT/TZA/24_04977_00_e.pdf</t>
    </r>
  </si>
  <si>
    <t>DARS 1844:2024,Dried insect products for compounded animal feeds — Specification,First Edition.</t>
  </si>
  <si>
    <t>This Draft African Standard specifies the requirements, sampling, and test methods for dried insect products as animal feed ingredient.Note: This Draft Tanzania Standard was also notified under SPS committee</t>
  </si>
  <si>
    <r>
      <rPr>
        <sz val="11"/>
        <rFont val="Calibri"/>
      </rPr>
      <t>https://members.wto.org/crnattachments/2024/TBT/TZA/24_04978_00_e.pdf</t>
    </r>
  </si>
  <si>
    <t>Proposed amendments to the “Regulations on Inspection for Imported Hygiene Products</t>
  </si>
  <si>
    <t>The Proposed amendments to the “Regulations on Inspection of Imported Hygiene Products” are as follows: _x000D_
A. Clarification of documents to be submitted for import declaration of return goods and hygiene products for R&amp;D purposes._x000D_
B. Establishment of a procedure for usage conversion of non-compliant hygiene products.</t>
  </si>
  <si>
    <t>Hygiene products</t>
  </si>
  <si>
    <r>
      <rPr>
        <sz val="11"/>
        <rFont val="Calibri"/>
      </rPr>
      <t>https://members.wto.org/crnattachments/2024/TBT/KOR/24_04932_00_x.pdf</t>
    </r>
  </si>
  <si>
    <t>Draft Order of the Ministry of Agrarian Policy  and Food of Ukraine  “On Amendments to the Order of the Ministry of Agrarian Policy and Food of Ukraine No. 592 of 02 November 2017”</t>
  </si>
  <si>
    <t>The draft Order aims to supplement the Requirements, approved by the Order of the Ministry of Agrarian Policy and Food of Ukraine No. 592 of 02 November 2017 with provisions on the labelling of the types of sugar covered by Requirements, as well as provisions on methods for determining the quality of sugar. _x000D_
The draft Order is developed to harmonize the provisions of national legislation on the labelling of types of sugar and methods for determining the quality of sugar intended for human consumption with EU legislation, particularly Council Directive 2001/111/EC. </t>
  </si>
  <si>
    <t>sugar (HS code(s): 17019; 170230; 170240; 170250; 170260; 170290)</t>
  </si>
  <si>
    <t>17019 - - Other:; 170230 - Glucose in solid form and glucose syrup, not containing added flavouring or colouring matter and not containing fructose or containing in the dry state, &lt; 20% by weight of fructose; 170240 - Glucose in solid form and glucose syrup, not containing added flavouring or colouring matter, and containing in the dry state &gt;= 20% and &lt; 50% by weight of fructose (excl. invert sugar); 170250 - Chemically pure fructose in solid form; 170260 - Fructose in solid form and fructose syrup, not containing added flavouring or colouring matter and containing in the dry state &gt; 50% by weight of fructose (excl. chemically pure fructose and invert sugar); 170290 - 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</si>
  <si>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t>67.180.10 - Sugar and sugar products</t>
  </si>
  <si>
    <r>
      <rPr>
        <sz val="11"/>
        <rFont val="Calibri"/>
      </rPr>
      <t>https://members.wto.org/crnattachments/2024/TBT/UKR/24_04982_00_e.pdf
https://members.wto.org/crnattachments/2024/TBT/UKR/24_04982_00_x.pdf</t>
    </r>
  </si>
  <si>
    <t>National Standard of the P.R.C., Minimum allowable values of the energy efficiency and energy efficiency grades for centrifugal pumps</t>
  </si>
  <si>
    <t>This document specifies the energy efficiency grades, minimum allowable values of energy efficiency and testing methods and calculation methods for centrifugal pumps for fresh water and petrochemical centrifugal pumps._x000D_
This document applies to single-stage single-suction centrifugal pumps for fresh water, single-stage double-suction centrifugal pumps for fresh water, multistage centrifugal pumps for fresh water, as well as single-stage single-suction petrochemical centrifugal pumps and single-stage double-suction petrochemical centrifugal pumps with closed (largest) impeller for transporting clean liquid.</t>
  </si>
  <si>
    <t>Centrifugal pumps (HS code(s): 8413); (ICS code(s): 27.010)</t>
  </si>
  <si>
    <t>8413 - Pumps for liquids, whether or not fitted with a measuring device (excl. ceramic pumps and secretion aspirating pumps for medical use and medical pumps carried on or implanted in the body); liquid elevators (excl. pumps); parts thereof</t>
  </si>
  <si>
    <t>27.010 - Energy and heat transfer engineering in general</t>
  </si>
  <si>
    <t>Consumer information, labelling (TBT); Protection of the environment (TBT); Cost saving and productivity enhancement (TBT)</t>
  </si>
  <si>
    <r>
      <rPr>
        <sz val="11"/>
        <rFont val="Calibri"/>
      </rPr>
      <t>https://members.wto.org/crnattachments/2024/TBT/CHN/24_04952_00_x.pdf</t>
    </r>
  </si>
  <si>
    <t>National Standard of the P.R.C., Fuel consumption limits for passenger cars</t>
  </si>
  <si>
    <t>This document specifies the limits for fuel consumption of passenger cars, application for type approval, fuel consumption test procedure, determination and recording of type approval values, conformity of production, same type judgment, and implementation date. _x000D_
This document applies to M1 vehicles that can be fueled with gasoline or diesel fuel and have a maximum design total mass not exceeding 3500kg. This document does not apply to vehicles that only use gas fuels or alcohol ether fuels.</t>
  </si>
  <si>
    <t>Vehicles (HS code(s): 87); (ICS code(s): 43.020)</t>
  </si>
  <si>
    <t>43.020 - Road vehicles in general</t>
  </si>
  <si>
    <r>
      <rPr>
        <sz val="11"/>
        <rFont val="Calibri"/>
      </rPr>
      <t>https://members.wto.org/crnattachments/2024/TBT/CHN/24_04945_00_x.pdf</t>
    </r>
  </si>
  <si>
    <t>National Standard of the P.R.C., Motor vehicles-windshield demisting and defrosting systems technical specification</t>
  </si>
  <si>
    <t>This document specifies the technical requirements and test methods for  motor vehicles-windshield demisting and defrosting systems._x000D_
This document applies to vehicles of category M1.</t>
  </si>
  <si>
    <t>Protection of human health or safety (TBT); Other (TBT)</t>
  </si>
  <si>
    <r>
      <rPr>
        <sz val="11"/>
        <rFont val="Calibri"/>
      </rPr>
      <t>https://members.wto.org/crnattachments/2024/TBT/CHN/24_04946_00_x.pdf</t>
    </r>
  </si>
  <si>
    <t>Banned Hazardous Substances: Aerosol Duster Products Containing 
More Than 18 mg in Any Combination of HFC-152a and/or HFC-134a</t>
  </si>
  <si>
    <t xml:space="preserve">Notice of proposed rulemaking - The U.S. Consumer Product Safety Commission (Commission or CPSC) is proposing to declare that any aerosol duster products that contain more than 18 mg in any combination of HFC-152a and/or HFC-134a are banned hazardous substances under the Federal Hazardous Substances Act (FHSA). For the ten-year period from 2012 to 2021, CPSC is aware of more than 1,000 deaths, and estimates 21,700 treated injuries involving the inhalation of aerosol duster products. The proposed rule addresses deaths and injuries associated with the propellants HFC- 152a and HFC-134a used in aerosol duster products. The Commission is providing an opportunity for interested parties to submit written comments on this notice of proposed rulemaking (NPR). _x000D_
</t>
  </si>
  <si>
    <t>Aerosol duster products; Environmental protection (ICS code(s): 13.020); Production in the chemical industry (ICS code(s): 71.020); Halogenated hydrocarbons (ICS code(s): 71.080.20); Products of the chemical industry (ICS code(s): 71.100)</t>
  </si>
  <si>
    <t>13.020 - Environmental protection; 71.020 - Production in the chemical industry; 71.080.20 - Halogenated hydrocarbons; 71.100 - Products of the chemical industry</t>
  </si>
  <si>
    <t>Consumer information, labelling (TBT); Prevention of deceptive practices and consumer protection (TBT); Protection of human health or safety (TBT)</t>
  </si>
  <si>
    <r>
      <rPr>
        <sz val="11"/>
        <rFont val="Calibri"/>
      </rPr>
      <t>https://members.wto.org/crnattachments/2024/TBT/USA/24_04958_00_e.pdf</t>
    </r>
  </si>
  <si>
    <t>Protocolo Análisis y/o ensayos de Seguridad PE Nº 6/09:2024 de Producto Eléctrico (Safety analysis and/or test protocol (PE No. 6/09:2024) for electrical products) (10 pages, in Spanish)</t>
  </si>
  <si>
    <t>The notified protocol establishes the safety certification procedure for electric reciprocating saws (jig and sabre saws), designed mainly for household or similar purposes, with a single-phase electric motor with a voltage not exceeding 250 V AC and not more than 75 V DC (battery operated, Annexes K and L), and rated power up to 3,700 W. It does not apply to: • Hand-held tools intended to be used in the presence of an explosive atmosphere (dust, vapour or gas); • Hand-held tools used for preparing and processing food; • Hand-held tools for medical purposes (IEC 60601); • Heating tools which are covered by IEC 60335-2-45.</t>
  </si>
  <si>
    <t>Reciprocating saws (jig and sabre saws)</t>
  </si>
  <si>
    <r>
      <rPr>
        <sz val="11"/>
        <rFont val="Calibri"/>
      </rPr>
      <t>https://members.wto.org/crnattachments/2024/TBT/CHL/24_04962_00_s.pdf</t>
    </r>
  </si>
  <si>
    <t>Proyecto de Norma Oficial Mexicana PROY-NOM-241-SSA1-2024, Buenas prácticas de fabricación de dispositivos médicos (Draft Mexican Official Standard PROY-NOM-241-SSA1-2024: Good manufacturing practices for medical devices) (78 pages, in Spanish)</t>
  </si>
  <si>
    <t>Purpose • The purpose of the notified draft Standard is to set forth the minimum requirements for the design, development, manufacture, warehousing and distribution processes for medical devices for human use, based on their level of risk, that are to be marketed and made available in Mexican territory, so as to ensure their consistent compliance with quality, safety and performance requirements for use by the end consumer or patient. • The notified regulation also establishes the quality management and quality risk management system and provides for the design and development of medical devices, specifications for facilities and equipment, manufacturing systems, the control of inputs and specifications for quality control laboratories, among other considerations for applying good manufacturing practices. G/TBT/N/MEX/534 - 2 -   Scope • This Standard is binding in Mexican territory on all establishments engaged in the manufacture of medical devices and on warehouses that package, store and distribute medical devices to be marketed or supplied in Mexico.</t>
  </si>
  <si>
    <t>All establishments involved in the manufacture of medical devices, warehouses for the packaging, storage and distribution of medical devices to be marketed or supplied in Mexico.</t>
  </si>
  <si>
    <r>
      <rPr>
        <sz val="11"/>
        <rFont val="Calibri"/>
      </rPr>
      <t>https://members.wto.org/crnattachments/2024/TBT/MEX/24_04963_00_s.pdf</t>
    </r>
  </si>
  <si>
    <t>National Standard of the P.R.C., Light sources for power-driven vehicles and their trailers —Safety requirement</t>
  </si>
  <si>
    <t>This document specifies the requirements, test conditions and inspection rules related to safety of filament light sources, gas discharge light sources and standardized LED light sources in lamps used by vehicles._x000D_
This document applies to light sources in road lighting and light signal devices and systems used by category  M, N, L and O vehicles.</t>
  </si>
  <si>
    <t>Light sources for power-driven vehicles and their trailers (HS code(s): 8512); (ICS code(s): 43.040.20)</t>
  </si>
  <si>
    <t>8512 - Electrical lighting or signalling equipment (excl. lamps of heading 8539), windscreen wipers, defrosters and demisters, of a kind used for cycles or motor vehicles; parts thereof</t>
  </si>
  <si>
    <t>43.040.20 - Lighting, signalling and warning devices</t>
  </si>
  <si>
    <r>
      <rPr>
        <sz val="11"/>
        <rFont val="Calibri"/>
      </rPr>
      <t>https://members.wto.org/crnattachments/2024/TBT/CHN/24_04948_00_x.pdf</t>
    </r>
  </si>
  <si>
    <t>National Standard of the P.R.C., General technical requirement of gas monitors and alarms for workplace</t>
  </si>
  <si>
    <t>This document specifies the terms and definitions, technical requirements, test methods, inspection rules, identification and packaging, transportation and storage, operating instructions and requirements for gas detection and alarm instrument in workplace._x000D_
This document applies to the production and use of combustible gas, toxic gas, and oxygen for gas detection and alarm instrument in workplaces. Gas detection and alarm instrument used in other places, if no other relevant standards are specified, shall refer to this document.</t>
  </si>
  <si>
    <t>Combustible gas detection alarm, toxic gas detection alarm, oxygen detection alarm, etc. (HS code(s): 902680); (ICS code(s): 13.320)</t>
  </si>
  <si>
    <t>902680 - Instruments or apparatus for measuring or checking variables of liquids or gases, n.e.s.</t>
  </si>
  <si>
    <t>13.320 - Alarm and warning systems</t>
  </si>
  <si>
    <r>
      <rPr>
        <sz val="11"/>
        <rFont val="Calibri"/>
      </rPr>
      <t>https://members.wto.org/crnattachments/2024/TBT/CHN/24_04943_00_x.pdf</t>
    </r>
  </si>
  <si>
    <t>Draft Commission Implementing Regulation approving reaction products of boric acid with didecylamine and ethylene oxide (polymeric betaine) as an existing active substance for use in biocidal products of product-type 8 in accordance with Regulation (EU) No 528/2012 of the European Parliament and of the Council</t>
  </si>
  <si>
    <t>This draft Commission Implementing Regulation approves reaction products of boric acid with didecylamine and ethylene oxide (polymeric betaine) as an existing active substance for use in biocidal products of product-type 8 </t>
  </si>
  <si>
    <r>
      <rPr>
        <sz val="11"/>
        <rFont val="Calibri"/>
      </rPr>
      <t>https://members.wto.org/crnattachments/2024/TBT/EEC/24_04955_00_e.pdf
https://members.wto.org/crnattachments/2024/TBT/EEC/24_04955_01_e.pdf</t>
    </r>
  </si>
  <si>
    <t>Jordan</t>
  </si>
  <si>
    <t>Textiles, Part 1: Chemicals content requirements in textile products</t>
  </si>
  <si>
    <t>This Jordanian regulation specifies requirements for the content of chemicals in textile products in the field of safety, health and the environment. with direct skin contact and in the proximity of the human body(including accessories).This Jordanian regulation shall apply on the following textile products:products containing at least 80 % by weight of textile fibres; (b) furniture, umbrella and sunshade coverings containing at least 80 % by weight of textile components; (c) the textile components of: (i) the upper layer of multi-layer floor coverings; (ii) mattress coverings; (iii) coverings of camping goods; provided such textile components constitute at least 80 % by weight of such upper layers or coverings;(d) textiles incorporated in other products and forming an integral part thereof, where their composition is specified. This Regulation shall not apply to textile products which are contracted out to persons working in their own homes or to independent firms that carry out work from materials supplied without the property therein being transferred for consideration. This Regulation shall not apply to customised textile products made up by self-employed tailors, and products designed for medical purposes is excluded also.</t>
  </si>
  <si>
    <t>IMPREGNATED, COATED, COVERED OR LAMINATED TEXTILE FABRICS; TEXTILE ARTICLES OF A KIND SUITABLE FOR INDUSTRIAL USE (HS code(s): 59); Processes of the textile industry (ICS code(s): 59.020); Textile auxiliary materials (ICS code(s): 59.040); Textile fibres (ICS code(s): 59.060); Products of the textile industry (ICS code(s): 59.080); Materials for the reinforcement of composites (ICS code(s): 59.100); Textile machinery (ICS code(s): 59.120)</t>
  </si>
  <si>
    <t>59 - IMPREGNATED, COATED, COVERED OR LAMINATED TEXTILE FABRICS; TEXTILE ARTICLES OF A KIND SUITABLE FOR INDUSTRIAL USE</t>
  </si>
  <si>
    <t>59.020 - Processes of the textile industry; 59.040 - Textile auxiliary materials; 59.060 - Textile fibres; 59.080 - Products of the textile industry; 59.100 - Materials for the reinforcement of composites; 59.120 - Textile machinery</t>
  </si>
  <si>
    <r>
      <rPr>
        <sz val="11"/>
        <rFont val="Calibri"/>
      </rPr>
      <t xml:space="preserve">http://www.jsmo.gov.jo/ar/OrgStructure/Departments/Standardization/Documents/%D8%B9%20%D9%86%20%20%D9%86%D8%B3%D8%AE%D8%A9%20%D8%AB%D8%A7%D9%86%D9%8A%D8%A9%20%D9%85%D8%AA%D8%B7%D9%84%D8%A8%D8%A7%D8%AA%202235.pdf
</t>
    </r>
  </si>
  <si>
    <t>Protocolo Análisis y/o ensayos de Seguridad PE Nº 1/42: 2024 de Producto Eléctrico (Safety analysis and/or test protocol (PE No. 1/42:2024) for electrical products) (11 pages, in Spanish)</t>
  </si>
  <si>
    <t>The notified protocol establishes the certification procedure for coffee mills not exceeding 500 g hopper capacity and grain grinders not exceeding 3 l hopper capacity for household and similar purposes, in accordance with the scope and field of application of International Electrotechnical Commission (IEC) Standard No. 60335-2-14:2019-03. Note: Products that can function as both coffee mills and grain grinders are covered, and they must undergo specific tests to assess both functions.</t>
  </si>
  <si>
    <t>Coffee mills, grain grinders</t>
  </si>
  <si>
    <r>
      <rPr>
        <sz val="11"/>
        <rFont val="Calibri"/>
      </rPr>
      <t>https://members.wto.org/crnattachments/2024/TBT/CHL/24_04961_00_s.pdf</t>
    </r>
  </si>
  <si>
    <t>National Standard of the P.R.C., Sterilization of health care products—Radiation—Part 1: Requirements for development, validation and routine control of a sterilization process for medical devices.</t>
  </si>
  <si>
    <t>This document specifies the requirements for the development, validation, and routine control of medical devices during radiation sterilization processes._x000D_
This document applies to medical devices, but these requirements and provided guidelines can be applied to other products and devices.</t>
  </si>
  <si>
    <t>Medical devices that are sterilized by radiation using the radionuclides 60cobalt or 137cesium, electron beam from electron generators, and X-ray from X-ray generators (HS code(s): 300590; 392329; 701790; 842129; 901831; 901839; 902131); (ICS code(s): 11.080.01)</t>
  </si>
  <si>
    <t>300590 - Wadding, gauze, bandages and the like, e.g. dressings, adhesive plasters, poultices, impregnated or covered with pharmaceutical substances or put up for retail sale for medical, surgical, dental or veterinary purposes (excl. adhesive dressings and other articles having an adhesive layer); 392329 - Sacks and bags, incl. cones, of plastics (excl. those of polymers of ethylene); 701790 - Laboratory, hygienic or pharmaceutical glassware, whether or not graduated or calibrated (excl. glass having a linear coefficient of expansion &lt;= 5 x 10 -6 per kelvin within a temperature range of 0°C to 300°C or of fused quartz or other fused silica, containers for the conveyance or packing of goods, measuring, checking or medical instruments and apparatus of chapter 90); 842129 - Machinery and apparatus for filtering or purifying liquids (excl. such machinery and apparatus for water and other beverages, oil or petrol-filters for internal combustion engines and artificial kidneys); 901831 - Syringes, with or without needles, used in medical, surgical, dental or veterinary sciences; 901839 - Needles, catheters, cannulae and the like, used in medical, surgical, dental or veterinary sciences (excl. syringes, tubular metal needles and needles for sutures); 902131 - Artificial joints for orthopaedic purposes</t>
  </si>
  <si>
    <t>11.080.01 - Sterilization and disinfection in general</t>
  </si>
  <si>
    <r>
      <rPr>
        <sz val="11"/>
        <rFont val="Calibri"/>
      </rPr>
      <t>https://members.wto.org/crnattachments/2024/TBT/CHN/24_04944_00_x.pdf</t>
    </r>
  </si>
  <si>
    <t>National Standard of the P.R.C., On-board accident emergency call system</t>
  </si>
  <si>
    <t>This document specifies the technical requirements and test methods for accident emergency call system._x000D_
This document applies to M1 and N1 category vehicles.</t>
  </si>
  <si>
    <r>
      <rPr>
        <sz val="11"/>
        <rFont val="Calibri"/>
      </rPr>
      <t>https://members.wto.org/crnattachments/2024/TBT/CHN/24_04947_00_x.pdf</t>
    </r>
  </si>
  <si>
    <t>National Standard of the P.R.C., Minimum allowable values of energy efficiency and energy efficiency grades for gas cooking appliances</t>
  </si>
  <si>
    <t>This document specifies minimum allowable values of energy efficiency, energy efficiency grades, and energy efficiency test methods for domestic and commercial gas cooking appliances._x000D_
This document applies to gas cooking appliances using town gas with a single burner rated heat load of no more than 5.23 kW, stir-fry stoves rated heat load of no more than 60 kW, large boiler stoves rated heat load of no more than 80 kW and steam boxes rated heat load of no more than 80 kW and steam chamber pressure of no more than 1200 Pa.</t>
  </si>
  <si>
    <t>Gas cooking appliances (HS code(s): 732111); (ICS code(s): 27.010)</t>
  </si>
  <si>
    <t>732111 - Appliances for baking, frying, grilling and cooking and plate warmers, for domestic use, of iron or steel, for gas fuel or for both gas and other fuels (excl. large cooking appliances)</t>
  </si>
  <si>
    <r>
      <rPr>
        <sz val="11"/>
        <rFont val="Calibri"/>
      </rPr>
      <t>https://members.wto.org/crnattachments/2024/TBT/CHN/24_04951_00_x.pdf</t>
    </r>
  </si>
  <si>
    <t>Draft Commission Implementing Decision amending Commission Decision 2006/771/EC updating harmonised technical conditions in the area of radio spectrum use for short-range devices and repealing Commission Decision 2014/641/EU on harmonised technical conditions of radio spectrum use by wireless audio programme making and special events equipment in the Union </t>
  </si>
  <si>
    <t>This draft Commission Implementing Decision requires EU Member States to designate and make available on a non-exclusive, non-interference and non-protected basis the frequency bands for several categories of short-range devices (SRD) which are subject to specific technical conditions, as laid down in the technical annex.</t>
  </si>
  <si>
    <t>Short-range devices (radio equipment)</t>
  </si>
  <si>
    <t>33.060 - Radiocommunications</t>
  </si>
  <si>
    <r>
      <rPr>
        <sz val="11"/>
        <rFont val="Calibri"/>
      </rPr>
      <t>https://members.wto.org/crnattachments/2024/TBT/EEC/24_04954_00_e.pdf
https://members.wto.org/crnattachments/2024/TBT/EEC/24_04954_01_e.pdf</t>
    </r>
  </si>
  <si>
    <t>DARS 1843:2024,Production and handling of edible insects for food and feed - Code of practice,First Edition.</t>
  </si>
  <si>
    <t>This Draft African Standard provides guidelines for sustainable establishment and operation of domesticated edible insects production, harvesting and post harvesting handling for food and feed.Note: This Draft Tanzania Standard was also notified under SPS committee</t>
  </si>
  <si>
    <r>
      <rPr>
        <sz val="11"/>
        <rFont val="Calibri"/>
      </rPr>
      <t>https://members.wto.org/crnattachments/2024/TBT/TZA/24_04973_00_e.pdf</t>
    </r>
  </si>
  <si>
    <t>National Standards of the P.R.C., Minimum allowable values of energy efficiency and energy grades for microcomputers</t>
  </si>
  <si>
    <t>This document specifies energy efficiency grades, minimum allowable values of energy efficiency and test methods for desktop computers, integrated desktop computers and notebook computers._x000D_
This document applies to general purpose microcomputers.</t>
  </si>
  <si>
    <t>Microcomputers (HS code(s): 8471); (ICS code(s): 27.010)</t>
  </si>
  <si>
    <t>8471 - Automatic data-processing machines and units thereof; magnetic or optical readers, machines for transcribing data onto data media in coded form and machines for processing such data, n.e.s.</t>
  </si>
  <si>
    <r>
      <rPr>
        <sz val="11"/>
        <rFont val="Calibri"/>
      </rPr>
      <t>https://members.wto.org/crnattachments/2024/TBT/CHN/24_04953_00_x.pdf</t>
    </r>
  </si>
  <si>
    <t>Jamaica</t>
  </si>
  <si>
    <t>THE TRADE (PLASTIC PACKAGING MATERIALS PROHIBITION) (AMENDMENT) ORDER, 2024 </t>
  </si>
  <si>
    <t>The Trade (Plastic Packaging Materials Prohibition) Order, 2024, issued under Jamaica's Trade Act, amends the principal Order the Trade (PlasticPackaging Materials Prohibition) Order, 2018, to update the definitions to ‘Single use plastics’ to now include:1. plastic food containers made wholly or in part of polyethylene, polypropylene or polylactic acid and prohibits their use, but does not apply until the 11th day of July 2024, to the importation of plastic foodcontainers; until the 9th day of January 2025, to the distribution of plastic foodcontainers;2. cosmetic care or personal care products to which plastic microbeads or microplastics have been intentionally addedThe Order does not apply:until the 1st day of July 2025 to cosmetic care or personal care products to which plastic microbeads or microplastics have been intentionally added; andto cosmetic care or personal care products— to which plastic microbeads or microplastics have been intentionally added; and that were imported before the 1st day of July 2025.</t>
  </si>
  <si>
    <t>Single use plastic food container made wholly or in part of polyethylene, polypropylene or polylactic acid. Tariff code 3923 1090 90Cosmetic care or personal care products to which plastic microbeads or microplastics have been intentionally added</t>
  </si>
  <si>
    <t>3923 - Articles for the conveyance or packaging of goods, of plastics; stoppers, lids, caps and other closures, of plastics</t>
  </si>
  <si>
    <r>
      <rPr>
        <sz val="11"/>
        <rFont val="Calibri"/>
      </rPr>
      <t>https://members.wto.org/crnattachments/2024/TBT/JAM/24_04959_00_e.pdf</t>
    </r>
  </si>
  <si>
    <t>The Natural Resources Conservation Authority (Plastic Packaging Materials Prohibition) Order, 2024</t>
  </si>
  <si>
    <t>The Natural Resources Conservation Authority (Plastic Packaging Materials Prohibition) Order, 2024 prohibits the manufacture and use of any single use plastic in commercial quantities. The Order updates the ‘Single use plastics’ to now include:plastic food containers made wholly or in part of polyethylene, polypropylene or polylactic acid and prohibits their use, but does not apply:until the 11th day of July 2024, to the manufacture of plastic food containers; anduntil the 9th day of January 2025, to the use of plastic food containers;   2. cosmetic care or personal care products to which plastic microbeads or microplastics have been intentionally added.The Order does not apply to - (a) cosmetic care or personal care products—     (i) to which plastic microbeads or microplastics have been intentionally          added; and    (ii) that were imported before the 1st day of July 2025; or(b) until the 1st day of July 2025 to cosmetic care or personal care products to which plastic microbeads or microplastics have been intentionally added</t>
  </si>
  <si>
    <r>
      <rPr>
        <sz val="11"/>
        <rFont val="Calibri"/>
      </rPr>
      <t>https://members.wto.org/crnattachments/2024/TBT/JAM/24_04960_00_e.pdf</t>
    </r>
  </si>
  <si>
    <t>National Standard of the P.R.C., Minimum allowable values of energy efficiency and energy efficiency grades for AC-DC and AC-AC power supplies</t>
  </si>
  <si>
    <t>This document specifies the technical requirements and test methods for power supplies converting AC voltage to low-voltage DC (not more than 60V) or low-voltage AC (not more than 42.4V) output voltage under the conditions of 220V and 50Hz power supply._x000D_
This document applies to external power supplies with rated output power of no more than 500W and internal power supplies with rated output power of no more than 3000W for microcomputer system equipment and servers.</t>
  </si>
  <si>
    <t>External and internal power supplies (HS code(s): 8504; 8543); (ICS code(s): 27.010)</t>
  </si>
  <si>
    <t>8504 - Electrical transformers, static converters, e.g. rectifiers, and inductors; parts thereof; 8543 - Electrical machines and apparatus, having individual functions, n.e.s. in chapter 85 and parts thereof</t>
  </si>
  <si>
    <r>
      <rPr>
        <sz val="11"/>
        <rFont val="Calibri"/>
      </rPr>
      <t>https://members.wto.org/crnattachments/2024/TBT/CHN/24_04950_00_x.pdf</t>
    </r>
  </si>
  <si>
    <t>Fødevarer generelt (ICS-kode(r): 67.040)</t>
  </si>
  <si>
    <t>Fodertilsætningsstoffer</t>
  </si>
  <si>
    <t>Fødevarer indeholdende D-allulose solgt i Australien (både importeret og indenlandsk produceret)</t>
  </si>
  <si>
    <t>ELEKTRISKE MASKINER OG UDSTYR SAMT DELE DERTIL; LYDOPTAGERE OG -GENGIVERE, TV-BILLEDE- OG LYDOPTAGERE OG -GENGIVERE SAMT DELE OG TILBEHØR TIL SÅDANNE ARTIKLER (HS-kode(r): 85); Telekommunikation. Lyd- og videoteknik (ICS-kode(r): 33)</t>
  </si>
  <si>
    <t>Æg</t>
  </si>
  <si>
    <t>Fødevarer</t>
  </si>
  <si>
    <t>Mælk og mejeriprodukter (ICS-kode(r): 67.100)</t>
  </si>
  <si>
    <t>Kød, kødpræparater og kødprodukter</t>
  </si>
  <si>
    <t>Motorcykel (HS: 87,11)</t>
  </si>
  <si>
    <t>Fodermidler, foderstoffer til selskabsdyr (ICS-kode(r): 65.120; 67.040; 67.060; 67.080; 67.100; 67.120; 67.180; 67.200)</t>
  </si>
  <si>
    <t>Fødevarer solgt i Australien (både importeret og indenlandsk produceret)</t>
  </si>
  <si>
    <t>Trådløs enhed (HS-kode(r): 85176); (ICS-kode(r): 33.060.99; 33.120)</t>
  </si>
  <si>
    <t>Kraftsystemer til atomkraftværker; Atomkraftværker. Sikkerhed (ICS-kode(r): 27.120.20); Strømtransmissions- og distributionsnetværk (ICS-kode(r): 29.240)</t>
  </si>
  <si>
    <t>Digital Terrestrial Television (DTT) broadcast-modtager, som kan omfatte, men ikke begrænset til, integreret digital-tv (IDTV), Set-Top-Boxes (STB) eller enhver anden lignende enhed beregnet til brug med Digital Video Broadcasting - Second Generation Terrestrial ( DVB-T2), såsom Universal Serial Bus (USB) dongle, pc-kort, bærbart og køretøjsmonteret udstyr. Tv- og radioudsendelser (ICS:33.170)</t>
  </si>
  <si>
    <t>Vaping-engangsprodukter</t>
  </si>
  <si>
    <t>Byggemaskiner og -udstyr (HS-kode(r): 841340; 842940; 843010; 843031; 843050; 843069; 846729; 84743; 847480; 847910); (ICS-kode(r): 91.220)</t>
  </si>
  <si>
    <t>Biocidholdige produkter</t>
  </si>
  <si>
    <t>Læder og pels (HS-kode(r): 4104; 4105; 4106; 4107; 4202; 4203; 4205; 4302; 4303; 4304); (ICS-kode(r): 59.140.30)</t>
  </si>
  <si>
    <t>Nye luftdæk, af gummi, af den art, der anvendes til biler, herunder stationcars (HS-kode(r): 401110); Nye luftdæk, af gummi, af den art, der anvendes til busser og lastbiler (undtagen dæk med dæk, hjørne eller lignende slidbaner) (HS-kode(r): 401120); Dæk generelt (ICS-kode(r): 83.160.01); Dæk til vejkøretøjer (ICS-kode(r): 83.160.10)</t>
  </si>
  <si>
    <t>Fødevarer solgt i New Zealand (både importeret og indenlandsk produceret)</t>
  </si>
  <si>
    <t>Dieselmotorolier (HS-kode(r): 271019); (ICS-kode(r): 75.100)</t>
  </si>
  <si>
    <t>Luftfartøjsdæk (HS-kode(r): 401130; 401150); (ICS-kode(r): 83.160.20)</t>
  </si>
  <si>
    <t>TOBAK OG FREMSTILLEDE TOBAKSERSTATNINGER (HS-kode(r): 24)</t>
  </si>
  <si>
    <t>Elektronisk audio/video, informationsteknologi og kommunikationsteknologisk udstyr</t>
  </si>
  <si>
    <t>Transformerolie, lavtemperatur koblingsudstyrsolie (HS-kode(r): 271019); (ICS-kode(r): 75.140)</t>
  </si>
  <si>
    <t>Produkter (herunder prøveprodukter og gratis gaver) designet eller beregnet til brug af børn under 14 år (HS-kode(r): 4903; 8715; 9503); (ICS-kode(r): 97.190; 97.200.50)</t>
  </si>
  <si>
    <t>Børnebefordringsmidler på hjul, gangstativer til babyer, tilbagelænede vugger, suttesutter, spædbørnssæder, vugger, svømmebassinsæt til babyer, kravlegårde og lignende tremmesenge, barnestole til cykler, sikkerhedsbarrierer, badesæder til spædbørn osv. (HS-kode(r) : 8715); (ICS-kode(r): 97.190)</t>
  </si>
  <si>
    <t>Benzinmotorolier (HS-kode(r): 271019); (ICS-kode(r): 75.100)</t>
  </si>
  <si>
    <t>Cigarer (HS-kode(r): 24); (ICS-kode(r): 65.160)</t>
  </si>
  <si>
    <t>Koøjeglas, rektangulært vindueshærdet glas og elektrisk varmeglas til skib og marine (HS-kode(r): 700711); (ICS-kode(r): 81.040.30)</t>
  </si>
  <si>
    <t>TOBAK OG FREMSTILLEDE TOBAKSERSTATNINGER; PRODUKTER, OGSÅ INDEHOLDENDE NIKOTIN, BEREGNET TIL INHALATION UDEN FORBRÆNDING; ANDRE NIKOTININDHOLDENDE PRODUKTER BEREGNET TIL INDTAG AF NIKOTIN I DEN MENNESKELIGE KROPP (HS-kode(r): 24)</t>
  </si>
  <si>
    <t>Vandtætte belægninger (HS-kode(r): 271490; 320890; 350691; 382440; 390931; 681189); (ICS-kode(r): 91.120.30)</t>
  </si>
  <si>
    <t>Børns ride-on og aktivitetsartikler. De specifikke produkter omfatter, men er ikke begrænset til, børnecykler, trehjulede børnecykler, ethjulede cykler, elektriske scootere til børn, varianter af trehjulede børnecykler, enhjulede cykler til træning osv. (HS-kode(r): 8712; 9503); (ICS-kode(r): 97.190)</t>
  </si>
  <si>
    <t>Chromnikotinat  (HS-kode(r): 230990); (ICS-kode(r): 65.120)</t>
  </si>
  <si>
    <t>Emne</t>
  </si>
  <si>
    <t>Beskyttelse af menneskers sundhed eller sikkerhed</t>
  </si>
  <si>
    <t>Forebyggelse af vildledende praksis og forbrugerbeskyttelse (TBT); Beskyttelse af menneskers sundhed eller sikkerhed (TBT); Beskyttelse af miljøet (TBT)</t>
  </si>
  <si>
    <t>Beskyttelse af menneskers sundhed eller sikkerhed (TBT)</t>
  </si>
  <si>
    <t xml:space="preserve">Maling og lak </t>
  </si>
  <si>
    <t>Nye eller ubrugte tæpper, tæppeunderlag og klæbemidler, polyvinylchloridgulve (HS-kode(r): 391810; 57); (ICS-kode(r): 59.080; 83.140)</t>
  </si>
  <si>
    <t>Traktor</t>
  </si>
  <si>
    <t>Køle- og klimaanlæg (HS-kode(r): 8415; 8418); (ICS-kode(r): 27.200)</t>
  </si>
  <si>
    <t>Ammoniumchlorid (HS-kode(r): 230990); (ICS-kode(r): 65.120)</t>
  </si>
  <si>
    <t>Industrielle belægninger  (HS-kode(r): 3208; 3209; 3211; 3214; 3814); (ICS-kode(r): 87.040)</t>
  </si>
  <si>
    <t>Udendørs kropsbygningsudstyr (HS-kode(r): 950691); (ICS-kode(r): 97.220.40)</t>
  </si>
  <si>
    <t>Slibemaskiner, slibemaskiner af skivetype og slibemaskiner af skivetype</t>
  </si>
  <si>
    <t>Udstyr brugt på byggepladser, i parker og haver, såsom motorsave, kraner, dumpere, gravemaskiner, plæneklippere, løvblæsere, elektriske generatorer mv.</t>
  </si>
  <si>
    <t>Køleskabe, køle-fryseskabe og frysere til husholdningsbrug</t>
  </si>
  <si>
    <t>Frugter. Grøntsager (ICS-kode(r): 67.080)</t>
  </si>
  <si>
    <t>Møbelprodukter</t>
  </si>
  <si>
    <t>Materialer til produkter (produkter) i kontakt med menneskelig hud, tøj, fodtøj</t>
  </si>
  <si>
    <t>Udstyr, systemer og netværk af fly, motorer og propeller af transportkategori; Kvalitet (ICS-kode(r): 03.120); IT-sikkerhed (ICS-kode(r): 35.030); Software (ICS-kode(r): 35.080); Luftfartøjer og rumfartøjer generelt (ICS-kode(r): 49.020); Luftfartsmotorer og fremdrivningssystemer (ICS-kode(r): 49.050); Luftfartsudstyr og -systemer (ICS-kode(r): 49.060)</t>
  </si>
  <si>
    <t>Mekaniske strukturer til elektronisk udstyr (ICS-kode(r): 31.240)</t>
  </si>
  <si>
    <t>Individuelt beskyttelsesudstyr</t>
  </si>
  <si>
    <t>Kemiske stoffer; Miljøbeskyttelse (ICS-kode(r): 13.020); Produktion i den kemiske industri (ICS-kode(r): 71.020); Produkter fra den kemiske industri (ICS-kode(r): 71.100)</t>
  </si>
  <si>
    <t>Fissilt og andet radioaktivt materiale transporteret, transportenheder, pakker, emballager og pakker brugt under transport til lands eller til vands</t>
  </si>
  <si>
    <t>Formalet varmzinkbelagt fladstål (ICS 77.140.50)</t>
  </si>
  <si>
    <t>Formalet varmdyppet 55 % aluminium/zinkbelagt fladt stål (ICS 77.140.50)</t>
  </si>
  <si>
    <t>Fødevaretilsætning</t>
  </si>
  <si>
    <t>Pesticider</t>
  </si>
  <si>
    <t>Offentlige informationssymboler</t>
  </si>
  <si>
    <t>Airconditionmaskiner designet til at blive fastgjort til et vindue, væg, loft eller gulv, selvstændige eller "split-system"</t>
  </si>
  <si>
    <t>Kombinerede køle-/fryseskabe med separate udvendige døre eller skuffer eller kombinationer heraf; 84182 - - Køleskabe, husholdningstyper:; 841840 - Frysere af opretstående type, med en kapacitet &lt;= 900 l; 841869 - Køle- eller fryseudstyr (ekskl. køle- og frysemøbler)</t>
  </si>
  <si>
    <t>Fødevarer indeholdende D-allulose solgt i New Zealand (både importeret og indenlandsk produceret)</t>
  </si>
  <si>
    <t>SALT; SVOLVUR; JORD OG STEN; GIPSMATERIALER, KALK OG CEMENT (HS-kode(r): 25); Byggematerialer og bygninger (ICS-kode(r): 91)</t>
  </si>
  <si>
    <t>Frugter og afledte produkter (ICS-kode(r): 67.080.10)</t>
  </si>
  <si>
    <t>Legetøj indeholdende knapcelle- eller møntcellebatterier; Kvalitet (ICS-kode(r): 03.120); Sikkerhed i hjemmet (ICS-kode(r): 13.120); Mekanisk prøvning (ICS-kode(r): 19.060); Andre celler og batterier (ICS-kode(r): 29.220.99); Legetøj (ICS-kode(r): 97.200.50)</t>
  </si>
  <si>
    <t>Faste armaturer til generelle formål (ICS 29.140.40)</t>
  </si>
  <si>
    <t>Frosne tun af slægten "Thunnus" (undtagen Thunnus alalunga, Thunnus albacares, Thunnus obesus, Thunnus thynnus, Thunnus orientalis og Thunnus maccoyii) (HS-kode(r): 030349); Fisk og fiskeprodukter (ICS-kode(r): 67.120.30)</t>
  </si>
  <si>
    <t>Frosne koldtvandsrejer og rejer "Pandalus spp., Crangon crangon", selv røgede, med skal eller ej, inkl. rejer og rejer med skal, kogte ved dampning eller kogning i vand (HS-kode(r): 030616. ; Frosne rejer og rejer, også røgede, også med skal, inkl. rejer med skal, kogte ved dampning eller kogning i vand (undtagen koldtvandsrejer og -rejer) (HS-kode(r): 030617; Fisk og fiskeprodukter (ICS-kode(r): 67.120.30)</t>
  </si>
  <si>
    <t>Friske eller kølede gulerødder og majroer (HS-kode(r): 070610); Grøntsager og afledte produkter (ICS-kode(r): 67.080.20); Friske gulerødder</t>
  </si>
  <si>
    <t>Frisk eller kølet kål, kålrabi, grønkål og lignende spiselig brassica (undtagen blomkål, broccoli med hoved og rosenkål) (HS-kode(r): 070490); Grøntsager og afledte produkter (ICS-kode(r): 67.080.20); Friske kinakål</t>
  </si>
  <si>
    <t>Friske eller tørrede avocadoer (HS-kode(r): 080440); Frugter. Grøntsager (ICS-kode(r): 67.080); Friske avocadoer</t>
  </si>
  <si>
    <t>Octopus "Octopus spp.", frosset (HS-kode(r): 030752); Fisk og fiskeprodukter (ICS-kode(r): 67.120.30)</t>
  </si>
  <si>
    <t>Friske eller kølede blomkål og broccoli (HS-kode(r): 070410); Grøntsager og afledte produkter (ICS-kode(r): 67.080.20); Frisk broccoli</t>
  </si>
  <si>
    <t>Kollisionsbeskyttelse og fastholdelsessystemer (ICS-kode(r): 43.040.80)</t>
  </si>
  <si>
    <t>Fiskefileter og andet fiskekød, også hakket, fersk, kølet eller frosset (HS-kode(r): 0304); Fisk og fiskerivarer (ICS-kode(r): 67.120.30) Tørret fisk, sølvcyprinid (Rastrineobola argentea)</t>
  </si>
  <si>
    <t>Frosne koldtvandsrejer og -rejer "Pandalus spp., Crangon crangon", selv røgede, med skal eller ej, inkl. rejer med skal, kogte ved dampning eller kogning i vand (HS-kode(r): 030616) ; Frosne rejer og rejer, også røgede, også med skal, inkl. rejer med skal, kogte ved dampning eller kogning i vand (undtagen koldtvandsrejer og -rejer) (HS-kode(r): 030617; Fisk og fiskeprodukter (ICS-kode(r): 67.120.30)</t>
  </si>
  <si>
    <t>Frosne koldtvandsrejer og rejer "Pandalus spp., Crangon crangon", selv røgede, med skal eller ej, inkl. rejer og rejer med skal, kogte ved dampning eller kogning i vand (HS-kode(r): 030616. ; Frosne rejer og rejer, også røgede, også med skal, inkl. rejer med skal, kogte ved dampning eller kogning i vand (undtagen koldtvandsrejer og -rejer) (HS-kode(r): 030617; Fisk og fiskeriprodukter (ICS-kode(r): 67.120.30) Praksiskodeks for forarbejdning og håndtering af rejer eller rejer</t>
  </si>
  <si>
    <t>Frosne koldtvandsrejer og rejer "Pandalus spp., Crangon crangon", selv røgede, med skal eller ej, inkl. rejer og rejer med skal, kogte ved dampning eller kogning i vand (HS-kode(r): 030616. ; Frosne rejer og rejer, også røgede, også med skal, inkl. rejer med skal, kogte ved dampning eller kogning i vand (undtagen koldtvandsrejer og -rejer) (HS-kode(r): 030617; Fisk og fiskerivarer (ICS-kode(r): 67.120.30) Praksiskodeks for forarbejdning og håndtering af rejer eller rejer</t>
  </si>
  <si>
    <t>Konstruktioner og dele af konstruktioner "f.eks. broer og brosektioner, låseporte, tårne, gittermaster, tage, tagrammer, døre og vinduer og deres rammer og tærskler til døre, skodder, balustrader, søjler og søjler", af jern eller stål; plader, stænger, vinkler, profiler, rør o.lign., forberedt til brug i strukturer, af jern eller stål (undtagen præfabrikerede bygninger henhørende under pos. 9406) (HS-kode(r): 7308); Overfladebehandling og belægning (ICS-kode(r): 25.220)</t>
  </si>
  <si>
    <t>Friske eller tørrede guavaer, mangoer og mangostaner (HS-kode(r): 080450); Frugter og derivater</t>
  </si>
  <si>
    <t>Elektriske og elektroniske enheder af husholdnings- og kontortypen, der er opført i bilag II.</t>
  </si>
  <si>
    <t>Forsænkede armaturer og forsænkede luftbehandlingsarmaturer (ICS 29.140.50)</t>
  </si>
  <si>
    <t>Barnefastholdelsesanordninger, der er egnet til montering i motordrevne køretøjer med tre eller flere hjul</t>
  </si>
  <si>
    <t>Friske pawpaws "papayas" (HS-kode(r): 080720); Frugter og afledte produkter (ICS-kode(r): 67.080.10); Frisk papaya</t>
  </si>
  <si>
    <t>Bananer, herunder pisang, friske eller tørrede (HS-kode(r): 0803); Frugter og afledte produkter (ICS-kode(r): 67.080.10); Friske bananer</t>
  </si>
  <si>
    <t>Radiatorer til centralvarme, ikke-elektrisk opvarmede, samt dele dertil, af jern eller stål; luftvarmere og varmluftfordelere, herunder fordelere, der også kan distribuere frisk eller konditioneret luft, ikke-elektrisk opvarmet, med en motordrevet ventilator eller blæser, og dele heraf af jern eller stål (HS-kode(r): 7322) ; Vejkøretøjssystemer (ICS-kode(r): 43.040)</t>
  </si>
  <si>
    <t>Fødevaretilsætningsstoffer</t>
  </si>
  <si>
    <t>Fisk, egnet til menneskeføde, tørret, saltet eller i saltlage; røget fisk, egnet til menneskeføde, også kogt før eller under røgningen (HS-kode(r): 0305); Fisk og fiskerivarer (ICS-kode(r): 67.120.30), Tørret og saltet tørret fisk</t>
  </si>
  <si>
    <t>Fisk, egnet til menneskeføde, tørret, saltet eller i saltlage; røget fisk, egnet til menneskeføde, også kogt før eller under rygningen (HS-kode(r): 0305); Fisk og fiskevarer (ICS-kode(r): 67.120.30), Tørret og saltet tørret fisk</t>
  </si>
  <si>
    <t>Fisk, egnet til menneskeføde, tørret, saltet eller i saltlage; røget fisk, egnet til menneskeføde, også kogt før eller under røgningen (HS-kode(r): 0305); Fisk og fiskevarer (ICS-kode(r): 67.120.30), Tørret og saltet tørret fisk</t>
  </si>
  <si>
    <t>Slanger (ICS-kode(r): 83.140.40)</t>
  </si>
  <si>
    <t>Sports- og fritidsdykkerudstyr</t>
  </si>
  <si>
    <t>Friske tamarinder, cashewæbler, jackfrugter, litchi, sapodillo-blommer, passionsfrugter, carambola, pitahaya og andre spiselige frugter (undtagen nødder, bananer, dadler, figner, ananas, avocadoer, guavaer, mango, mangostaner, papaws "citrus" frugt, vindruer, meloner, æbler, pærekvæder, abrikoser, kirsebær, ferskner, blommer, slåner, jordbær, hindbær, morbær, brombær, loganbær, tranebær, frugter af slægten Vaccinium, kiwifrugter, durians, persimmoner, sorte, hvide og ribs og stikkelsbær) (HS-kode(r): 081090); Frugter og afledte produkter (ICS-kode(r): 67.080.10); Granatæble frugt</t>
  </si>
  <si>
    <t>Friske eller kølede blomkål og broccoli (HS-kode(r): 070410); Grøntsager og afledte produkter (ICS-kode(r): 67.080.20); Friske blomkål</t>
  </si>
  <si>
    <t>Ophængningssystemer og dele hertil, herunder støddæmpere, til traktorer, motorkøretøjer til transport af ti eller flere personer, motorkøretøjer og andre motorkøretøjer, der hovedsagelig er konstrueret til transport af personer, motorkøretøjer til godstransport og motorkøretøjer til særlige formål køretøjer, n.e.s. (HS-kode(r): 870880); Transmissioner, affjedring (ICS-kode(r): 43.040.50)</t>
  </si>
  <si>
    <t>Friske vandmeloner (HS-kode(r): 080711); Frugter og afledte produkter (ICS-kode(r): 67.080.10); Frisk vandmelon</t>
  </si>
  <si>
    <t>Olie- eller benzinfiltre til forbrændingsmotorer (HS-kode(r): 842123); Brændstofsystemer (ICS-kode(r): 43.060.40)</t>
  </si>
  <si>
    <t>Friske tamarinder, cashewæbler, jackfrugter, litchi, sapodillo-blommer, passionsfrugter, carambola, pitahaya og andre spiselige frugter (undtagen nødder, bananer, dadler, figner, ananas, avocadoer, guavaer, mango, mangostaner, papaws "citrus" frugt, vindruer, meloner, æbler, pærekvæder, abrikoser, kirsebær, ferskner, blommer, slåner, jordbær, hindbær, morbær, brombær, loganbær, tranebær, frugter af slægten Vaccinium, kiwifrugter, durians, persimmoner, sorte, hvide og ribs og stikkelsbær) (HS-kode(r): 081090); Frugter og afledte produkter (ICS-kode(r): 67.080.10); Friske passionsfrugter</t>
  </si>
  <si>
    <t>Olie- eller benzinfiltre til forbrændingsmotorer (HS-kode(r): 842123); Filtre, tætninger og forurening af væsker (ICS-kode(r): 23.100.60)</t>
  </si>
  <si>
    <t>Diverse spiselige tilberedninger (HS-kode(r): 21)</t>
  </si>
  <si>
    <t>Swimmingpooludstyr (HS 9506.19.00)</t>
  </si>
  <si>
    <t>Frosne koldtvandsrejer og rejer "Pandalus spp., Crangon crangon", selv røgede, med skal eller ej, inkl. rejer og rejer med skal, kogte ved dampning eller kogning i vand (HS-kode(r): 030616. ; Frosne rejer og rejer, også røgede, også med skal, inkl. rejer med skal, kogte ved dampning eller kogning i vand (undtagen koldtvandsrejer og -rejer) (HS-kode(r): 030617; Fisk og fiskevarer (ICS c</t>
  </si>
  <si>
    <t>Rosenkål, frisk eller kølet (HS-kode(r): 070420); Grøntsager og afledte produkter (ICS-kode(r): 67.080.20); Friske rosenkål</t>
  </si>
  <si>
    <t>El Hegn Energizer</t>
  </si>
  <si>
    <t>Friske æbler (HS-kode(r): 080810); Frugter og afledte produkter (ICS-kode(r): 67.080.10)</t>
  </si>
  <si>
    <t>Friske kiwifrugter (HS-kode(r): 081050); Frugter og afledte produkter (ICS-kode(r): 67.080.10)</t>
  </si>
  <si>
    <t>Frisk eller kølet salat (ekskl. kålsalat) (HS-kode(r): 070519); Grøntsager og afledte produkter (ICS-kode(r): 67.080.20); Frisk salat, krøllet endivie; bredbladet (batavisk) endivie</t>
  </si>
  <si>
    <t>Alkoholholdige drikkevarer med en alkoholkoncentration højere end 1,2 %</t>
  </si>
  <si>
    <t>Elektriske net- og gasfyrede husholdningstørretumblere</t>
  </si>
  <si>
    <t>Beskyttelse af menneskers sundhed eller sikkerhed (TBT); Beskyttelse af miljøet (TBT)</t>
  </si>
  <si>
    <t>Grøntsager og afledte produkter (ICS-kode(r): 67.080.20); afrikanske bladgrøntsager</t>
  </si>
  <si>
    <t>Energimærkning af husholdningstørretumblere</t>
  </si>
  <si>
    <t>Forbud mod import og omladning af klæbemidler til konstruktion og dekoration, der overstiger indholdsgrænseværdien for flygtige organiske forbindelser (VOC)</t>
  </si>
  <si>
    <t xml:space="preserve">Maskiner og relaterede produkter
</t>
  </si>
  <si>
    <t>Statiske omformere (HS-kode(r): 850440)</t>
  </si>
  <si>
    <t>Frisk eller kølet salat (ekskl. kålsalat) (HS-kode(r): 070519); Grøntsager og afledte produkter (ICS-kode(r): 67.080.20); Frisk romainesalat</t>
  </si>
  <si>
    <t>Friske eller kølede jordskokker (HS-kode(r): 070991); Frugter og afledte produkter (ICS-kode(r): 67.080.10)</t>
  </si>
  <si>
    <t>Spiselige frugt- eller nøddetræer, -buske og -buske, også podede (HS-kode(r): 060220); Frugter og afledte produkter (ICS-kode(r): 67.080.10)Cornelian kirsebær</t>
  </si>
  <si>
    <t>Stoffer, der anvendes til produktion af økologiske afgrøder, husdyr og produkter; Kvalitet (ICS-kode(r): 03.120); Plantedyrkning (ICS-kode(r): 65.020.20); Husdyravl og husdyravl (ICS-kode(r): 65.020.30); Processer i fødevareindustrien (ICS-kode(r): 67.020); Organiske kemikalier generelt (ICS-kode(r): 71.080.01); Andre produkter fra den kemiske industri (ICS-kode(r): 71.100.99)</t>
  </si>
  <si>
    <t>Mobiltelefon</t>
  </si>
  <si>
    <t>Spiselige frugt- eller nøddetræer, -buske og -buske, også podede (HS-kode(r): 060220); Frugter og afledte produkter (ICS-kode(r): 67.080.10); Friske annonas</t>
  </si>
  <si>
    <t>Friske jordbær (HS-kode(r): 081010); Frugter og afledte produkter (ICS-kode(r): 67.080.10)</t>
  </si>
  <si>
    <t>1-brompropan (1-BP); Miljøbeskyttelse (ICS-kode(r): 13.020); Luftkvalitet (ICS-kode(r): 13.040); Arbejdssikkerhed. Industriel hygiejne (ICS-kode(r): 13.100); Sikkerhed i hjemmet (ICS-kode(r): 13.120); Produktion i den kemiske industri (ICS-kode(r): 71.020); Produkter fra den kemiske industri (ICS-kode(r): 71.100)</t>
  </si>
  <si>
    <t>Friske abrikoser (HS-kode(r): 080910); Frugter og afledte produkter (ICS-kode(r): 67.080.10)</t>
  </si>
  <si>
    <t>Syltetøj, gelé og marmelade (ICS 67.080)</t>
  </si>
  <si>
    <t>Fødevarer til særlige diæter</t>
  </si>
  <si>
    <t>Stoffer med sandsynlig effekt på centralnervesystemet</t>
  </si>
  <si>
    <t>Digitale medicinske produkter</t>
  </si>
  <si>
    <t>Kosttilskud</t>
  </si>
  <si>
    <t>Produktsikkerhed</t>
  </si>
  <si>
    <t>Sække. Tasker (ICS-kode(r): 55.080)</t>
  </si>
  <si>
    <t>REST- OG AFFALD FRA FØDEVAREINDUSTRIEN; TILBEREDT DYREFODER (HS-kode(r): 23); Landbrug (ICS-kode(r): 65)</t>
  </si>
  <si>
    <t>Hygiejneprodukter</t>
  </si>
  <si>
    <t>Centrifugalpumper (HS-kode(r): 8413); (ICS-kode(r): 27.010)</t>
  </si>
  <si>
    <t>Grøntsager og afledte produkter (ICS-kode(r): 67.080.20); Frisk mælkebøttegrønt</t>
  </si>
  <si>
    <t>Apparater baseret på brug af røntgenstråler, også til medicinske, kirurgiske, dental eller veterinær brug, herunder røntgen- eller stråleterapiapparater: (HS-kode(r): 90221); Strålingsbeskyttelse (ICS-kode(r): 13.280)</t>
  </si>
  <si>
    <t>Forbud mod import af ikke-nedbrydelige engangsplastplader, -kopper og engangsstyrofoambakker til fødevarer</t>
  </si>
  <si>
    <t>Frugter og afledte produkter (ICS-kode(r): 67.080.10); Friske bærfrugter</t>
  </si>
  <si>
    <t>Kvalitet</t>
  </si>
  <si>
    <t>Technovigilance, der sikrer, at medicinsk udstyr er sikkert, effektivt og fungerer i henhold til producentens specifikationer.</t>
  </si>
  <si>
    <t>Lægemiddelovervågning for at forebygge og vurdere potentielle risici, der opstår ved brug af medicin og vacciner.</t>
  </si>
  <si>
    <t>Brændstofforbrugsgrænser for personbiler</t>
  </si>
  <si>
    <t xml:space="preserve">Sukker </t>
  </si>
  <si>
    <t>Køretøjer (HS-kode(r): 87); (ICS-kode(r): 43.020)</t>
  </si>
  <si>
    <t>Aerosol duster produkter; Miljøbeskyttelse (ICS-kode(r): 13.020); Produktion i den kemiske industri (ICS-kode(r): 71.020); Halogenerede carbonhydrider (ICS-kode(r): 71.080.20); Produkter fra den kemiske industri (ICS-kode(r): 71.100)</t>
  </si>
  <si>
    <t>Stempelsave (stik- og sabelsave)</t>
  </si>
  <si>
    <t>Alle virksomheder, der er involveret i fremstilling af medicinsk udstyr, lagre til emballering, opbevaring og distribution af medicinsk udstyr, der skal markedsføres eller leveres i Mexico.</t>
  </si>
  <si>
    <t>Lyskilder til motordrevne køretøjer og deres påhængsvogne (HS-kode(r): 8512); (ICS-kode(r): 43.040.20)</t>
  </si>
  <si>
    <t>Detektionsalarm for brændbar gas, detektionsalarm for giftig gas, iltdetektionsalarm osv. (HS-kode(r): 902680); (ICS-kode(r): 13.320)</t>
  </si>
  <si>
    <t>Kaffemøller, kornkværne</t>
  </si>
  <si>
    <t>Medicinsk udstyr, der er steriliseret ved stråling ved hjælp af radionukliderne 60cobalt eller 137cesium, elektronstråle fra elektrongeneratorer og ; (ICS-kode(r): 11.080.01)</t>
  </si>
  <si>
    <t>Gas kogeapparater (HS-kode(r): 732111); (ICS-kode(r): 27.010)</t>
  </si>
  <si>
    <t>Kortrækkende enheder (radioudstyr)</t>
  </si>
  <si>
    <t>Mikrocomputere (HS-kode(r): 8471); (ICS-kode(r): 27.010)</t>
  </si>
  <si>
    <t>Engangsplastikfødevarebeholder lavet helt eller delvist af polyethylen, polypropylen eller polymælkesyre.Toldkode 3923 1090 90Kosmetiske plejeprodukter eller produkter til personlig pleje, hvortil der med vilje er tilsat plastikmikroperler eller mikroplast</t>
  </si>
  <si>
    <t>Eksterne og interne strømforsyninger (HS-kode(r): 8504; 8543); (ICS-kode(r): 27.010)</t>
  </si>
  <si>
    <t>Processer i tekstilindustrien (ICS-kode(r): 59.020); Tekstilhjælpematerialer (ICS-kode(r): 59.040); Tekstilfibre (ICS-kode(r): 59.060); Produkter fra tekstilindustrien (ICS-kode(r): 59.080); Materialer til forstærkning af kompositter (ICS-kode(r): 59.100); Tekstilmaskiner (ICS-kode(r): 59.120)</t>
  </si>
  <si>
    <t>Engangsplastikfødevarebeholder lavet helt eller delvist af polyethylen, polypropylen eller polymælkesyre. Kosmetiske plejeprodukter eller produkter til personlig pleje, hvortil der med vilje er tilsat plastikmikroperler eller mikroplast</t>
  </si>
  <si>
    <t>Frosne fisk med mærkbart original form (kategoriseret som HS 0303); og frisk fisk (kategoriseret som HS 0302)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</si>
</sst>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4" fontId="1"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8"/>
  <sheetViews>
    <sheetView tabSelected="1" workbookViewId="0">
      <selection activeCell="C196" sqref="C196"/>
    </sheetView>
  </sheetViews>
  <sheetFormatPr defaultRowHeight="15" x14ac:dyDescent="0.25"/>
  <cols>
    <col min="1" max="1" width="62.28515625" style="2" customWidth="1"/>
    <col min="2" max="2" width="20" style="4" customWidth="1"/>
    <col min="3" max="3" width="50" customWidth="1"/>
    <col min="4" max="4" width="30" customWidth="1"/>
    <col min="5" max="7" width="100" style="2" customWidth="1"/>
    <col min="8" max="8" width="40" customWidth="1"/>
    <col min="9" max="12" width="100" customWidth="1"/>
    <col min="13" max="13" width="30" style="4" customWidth="1"/>
    <col min="14" max="18" width="100" customWidth="1"/>
  </cols>
  <sheetData>
    <row r="1" spans="1:18" ht="60" customHeight="1" x14ac:dyDescent="0.25">
      <c r="A1" s="9" t="s">
        <v>967</v>
      </c>
      <c r="B1" s="5"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60" customHeight="1" x14ac:dyDescent="0.25">
      <c r="A2" s="2" t="s">
        <v>1057</v>
      </c>
      <c r="B2" s="7">
        <v>45513</v>
      </c>
      <c r="C2" s="6" t="str">
        <f>HYPERLINK("https://eping.wto.org/en/Search?viewData= G/TBT/N/USA/2135"," G/TBT/N/USA/2135")</f>
        <v xml:space="preserve"> G/TBT/N/USA/2135</v>
      </c>
      <c r="D2" s="6" t="s">
        <v>53</v>
      </c>
      <c r="E2" s="8" t="s">
        <v>741</v>
      </c>
      <c r="F2" s="8" t="s">
        <v>742</v>
      </c>
      <c r="G2" s="8" t="s">
        <v>743</v>
      </c>
      <c r="H2" s="6" t="s">
        <v>22</v>
      </c>
      <c r="I2" s="6" t="s">
        <v>744</v>
      </c>
      <c r="J2" s="6" t="s">
        <v>745</v>
      </c>
      <c r="K2" s="6" t="s">
        <v>22</v>
      </c>
      <c r="L2" s="6"/>
      <c r="M2" s="7">
        <v>45558</v>
      </c>
      <c r="N2" s="6" t="s">
        <v>24</v>
      </c>
      <c r="O2" s="8" t="s">
        <v>746</v>
      </c>
      <c r="P2" s="6" t="str">
        <f>HYPERLINK("https://docs.wto.org/imrd/directdoc.asp?DDFDocuments/t/G/TBTN24/USA2135.DOCX", "https://docs.wto.org/imrd/directdoc.asp?DDFDocuments/t/G/TBTN24/USA2135.DOCX")</f>
        <v>https://docs.wto.org/imrd/directdoc.asp?DDFDocuments/t/G/TBTN24/USA2135.DOCX</v>
      </c>
      <c r="Q2" s="6" t="str">
        <f>HYPERLINK("https://docs.wto.org/imrd/directdoc.asp?DDFDocuments/u/G/TBTN24/USA2135.DOCX", "https://docs.wto.org/imrd/directdoc.asp?DDFDocuments/u/G/TBTN24/USA2135.DOCX")</f>
        <v>https://docs.wto.org/imrd/directdoc.asp?DDFDocuments/u/G/TBTN24/USA2135.DOCX</v>
      </c>
      <c r="R2" s="6" t="str">
        <f>HYPERLINK("https://docs.wto.org/imrd/directdoc.asp?DDFDocuments/v/G/TBTN24/USA2135.DOCX", "https://docs.wto.org/imrd/directdoc.asp?DDFDocuments/v/G/TBTN24/USA2135.DOCX")</f>
        <v>https://docs.wto.org/imrd/directdoc.asp?DDFDocuments/v/G/TBTN24/USA2135.DOCX</v>
      </c>
    </row>
    <row r="3" spans="1:18" ht="60" customHeight="1" x14ac:dyDescent="0.25">
      <c r="A3" s="2" t="s">
        <v>1079</v>
      </c>
      <c r="B3" s="7">
        <v>45505</v>
      </c>
      <c r="C3" s="6" t="str">
        <f>HYPERLINK("https://eping.wto.org/en/Search?viewData= G/TBT/N/USA/2134"," G/TBT/N/USA/2134")</f>
        <v xml:space="preserve"> G/TBT/N/USA/2134</v>
      </c>
      <c r="D3" s="6" t="s">
        <v>53</v>
      </c>
      <c r="E3" s="8" t="s">
        <v>852</v>
      </c>
      <c r="F3" s="8" t="s">
        <v>853</v>
      </c>
      <c r="G3" s="8" t="s">
        <v>854</v>
      </c>
      <c r="H3" s="6" t="s">
        <v>22</v>
      </c>
      <c r="I3" s="6" t="s">
        <v>855</v>
      </c>
      <c r="J3" s="6" t="s">
        <v>856</v>
      </c>
      <c r="K3" s="6" t="s">
        <v>22</v>
      </c>
      <c r="L3" s="6"/>
      <c r="M3" s="7">
        <v>45565</v>
      </c>
      <c r="N3" s="6" t="s">
        <v>24</v>
      </c>
      <c r="O3" s="8" t="s">
        <v>857</v>
      </c>
      <c r="P3" s="6" t="str">
        <f>HYPERLINK("https://docs.wto.org/imrd/directdoc.asp?DDFDocuments/t/G/TBTN24/USA2134.DOCX", "https://docs.wto.org/imrd/directdoc.asp?DDFDocuments/t/G/TBTN24/USA2134.DOCX")</f>
        <v>https://docs.wto.org/imrd/directdoc.asp?DDFDocuments/t/G/TBTN24/USA2134.DOCX</v>
      </c>
      <c r="Q3" s="6" t="str">
        <f>HYPERLINK("https://docs.wto.org/imrd/directdoc.asp?DDFDocuments/u/G/TBTN24/USA2134.DOCX", "https://docs.wto.org/imrd/directdoc.asp?DDFDocuments/u/G/TBTN24/USA2134.DOCX")</f>
        <v>https://docs.wto.org/imrd/directdoc.asp?DDFDocuments/u/G/TBTN24/USA2134.DOCX</v>
      </c>
      <c r="R3" s="6" t="str">
        <f>HYPERLINK("https://docs.wto.org/imrd/directdoc.asp?DDFDocuments/v/G/TBTN24/USA2134.DOCX", "https://docs.wto.org/imrd/directdoc.asp?DDFDocuments/v/G/TBTN24/USA2134.DOCX")</f>
        <v>https://docs.wto.org/imrd/directdoc.asp?DDFDocuments/v/G/TBTN24/USA2134.DOCX</v>
      </c>
    </row>
    <row r="4" spans="1:18" ht="60" customHeight="1" x14ac:dyDescent="0.25">
      <c r="A4" s="2" t="s">
        <v>994</v>
      </c>
      <c r="B4" s="7">
        <v>45527</v>
      </c>
      <c r="C4" s="6" t="str">
        <f>HYPERLINK("https://eping.wto.org/en/Search?viewData= G/TBT/N/NIC/179"," G/TBT/N/NIC/179")</f>
        <v xml:space="preserve"> G/TBT/N/NIC/179</v>
      </c>
      <c r="D4" s="6" t="s">
        <v>299</v>
      </c>
      <c r="E4" s="8" t="s">
        <v>300</v>
      </c>
      <c r="F4" s="8" t="s">
        <v>301</v>
      </c>
      <c r="G4" s="8" t="s">
        <v>302</v>
      </c>
      <c r="H4" s="6" t="s">
        <v>303</v>
      </c>
      <c r="I4" s="6" t="s">
        <v>304</v>
      </c>
      <c r="J4" s="6" t="s">
        <v>305</v>
      </c>
      <c r="K4" s="6" t="s">
        <v>65</v>
      </c>
      <c r="L4" s="6"/>
      <c r="M4" s="7">
        <v>45560</v>
      </c>
      <c r="N4" s="6" t="s">
        <v>24</v>
      </c>
      <c r="O4" s="8" t="s">
        <v>306</v>
      </c>
      <c r="P4" s="6" t="str">
        <f>HYPERLINK("https://docs.wto.org/imrd/directdoc.asp?DDFDocuments/t/G/TBTN24/NIC179.DOCX", "https://docs.wto.org/imrd/directdoc.asp?DDFDocuments/t/G/TBTN24/NIC179.DOCX")</f>
        <v>https://docs.wto.org/imrd/directdoc.asp?DDFDocuments/t/G/TBTN24/NIC179.DOCX</v>
      </c>
      <c r="Q4" s="6" t="str">
        <f>HYPERLINK("https://docs.wto.org/imrd/directdoc.asp?DDFDocuments/u/G/TBTN24/NIC179.DOCX", "https://docs.wto.org/imrd/directdoc.asp?DDFDocuments/u/G/TBTN24/NIC179.DOCX")</f>
        <v>https://docs.wto.org/imrd/directdoc.asp?DDFDocuments/u/G/TBTN24/NIC179.DOCX</v>
      </c>
      <c r="R4" s="6" t="str">
        <f>HYPERLINK("https://docs.wto.org/imrd/directdoc.asp?DDFDocuments/v/G/TBTN24/NIC179.DOCX", "https://docs.wto.org/imrd/directdoc.asp?DDFDocuments/v/G/TBTN24/NIC179.DOCX")</f>
        <v>https://docs.wto.org/imrd/directdoc.asp?DDFDocuments/v/G/TBTN24/NIC179.DOCX</v>
      </c>
    </row>
    <row r="5" spans="1:18" ht="60" customHeight="1" x14ac:dyDescent="0.25">
      <c r="A5" s="2" t="s">
        <v>1042</v>
      </c>
      <c r="B5" s="7">
        <v>45516</v>
      </c>
      <c r="C5" s="6" t="str">
        <f>HYPERLINK("https://eping.wto.org/en/Search?viewData= G/TBT/N/MAC/28"," G/TBT/N/MAC/28")</f>
        <v xml:space="preserve"> G/TBT/N/MAC/28</v>
      </c>
      <c r="D5" s="6" t="s">
        <v>649</v>
      </c>
      <c r="E5" s="8" t="s">
        <v>682</v>
      </c>
      <c r="F5" s="8" t="s">
        <v>683</v>
      </c>
      <c r="G5" s="8" t="s">
        <v>684</v>
      </c>
      <c r="H5" s="6" t="s">
        <v>22</v>
      </c>
      <c r="I5" s="6" t="s">
        <v>22</v>
      </c>
      <c r="J5" s="6" t="s">
        <v>43</v>
      </c>
      <c r="K5" s="6" t="s">
        <v>38</v>
      </c>
      <c r="L5" s="6"/>
      <c r="M5" s="7" t="s">
        <v>22</v>
      </c>
      <c r="N5" s="6" t="s">
        <v>24</v>
      </c>
      <c r="O5" s="6"/>
      <c r="P5" s="6" t="str">
        <f>HYPERLINK("https://docs.wto.org/imrd/directdoc.asp?DDFDocuments/t/G/TBTN24/MAC28.DOCX", "https://docs.wto.org/imrd/directdoc.asp?DDFDocuments/t/G/TBTN24/MAC28.DOCX")</f>
        <v>https://docs.wto.org/imrd/directdoc.asp?DDFDocuments/t/G/TBTN24/MAC28.DOCX</v>
      </c>
      <c r="Q5" s="6" t="str">
        <f>HYPERLINK("https://docs.wto.org/imrd/directdoc.asp?DDFDocuments/u/G/TBTN24/MAC28.DOCX", "https://docs.wto.org/imrd/directdoc.asp?DDFDocuments/u/G/TBTN24/MAC28.DOCX")</f>
        <v>https://docs.wto.org/imrd/directdoc.asp?DDFDocuments/u/G/TBTN24/MAC28.DOCX</v>
      </c>
      <c r="R5" s="6" t="str">
        <f>HYPERLINK("https://docs.wto.org/imrd/directdoc.asp?DDFDocuments/v/G/TBTN24/MAC28.DOCX", "https://docs.wto.org/imrd/directdoc.asp?DDFDocuments/v/G/TBTN24/MAC28.DOCX")</f>
        <v>https://docs.wto.org/imrd/directdoc.asp?DDFDocuments/v/G/TBTN24/MAC28.DOCX</v>
      </c>
    </row>
    <row r="6" spans="1:18" ht="60" customHeight="1" x14ac:dyDescent="0.25">
      <c r="A6" s="2" t="s">
        <v>1081</v>
      </c>
      <c r="B6" s="7">
        <v>45505</v>
      </c>
      <c r="C6" s="6" t="str">
        <f>HYPERLINK("https://eping.wto.org/en/Search?viewData= G/TBT/N/MEX/534"," G/TBT/N/MEX/534")</f>
        <v xml:space="preserve"> G/TBT/N/MEX/534</v>
      </c>
      <c r="D6" s="6" t="s">
        <v>353</v>
      </c>
      <c r="E6" s="8" t="s">
        <v>862</v>
      </c>
      <c r="F6" s="8" t="s">
        <v>863</v>
      </c>
      <c r="G6" s="8" t="s">
        <v>864</v>
      </c>
      <c r="H6" s="6" t="s">
        <v>22</v>
      </c>
      <c r="I6" s="6" t="s">
        <v>22</v>
      </c>
      <c r="J6" s="6" t="s">
        <v>102</v>
      </c>
      <c r="K6" s="6" t="s">
        <v>22</v>
      </c>
      <c r="L6" s="6"/>
      <c r="M6" s="7">
        <v>45565</v>
      </c>
      <c r="N6" s="6" t="s">
        <v>24</v>
      </c>
      <c r="O6" s="8" t="s">
        <v>865</v>
      </c>
      <c r="P6" s="6" t="str">
        <f>HYPERLINK("https://docs.wto.org/imrd/directdoc.asp?DDFDocuments/t/G/TBTN24/MEX534.DOCX", "https://docs.wto.org/imrd/directdoc.asp?DDFDocuments/t/G/TBTN24/MEX534.DOCX")</f>
        <v>https://docs.wto.org/imrd/directdoc.asp?DDFDocuments/t/G/TBTN24/MEX534.DOCX</v>
      </c>
      <c r="Q6" s="6" t="str">
        <f>HYPERLINK("https://docs.wto.org/imrd/directdoc.asp?DDFDocuments/u/G/TBTN24/MEX534.DOCX", "https://docs.wto.org/imrd/directdoc.asp?DDFDocuments/u/G/TBTN24/MEX534.DOCX")</f>
        <v>https://docs.wto.org/imrd/directdoc.asp?DDFDocuments/u/G/TBTN24/MEX534.DOCX</v>
      </c>
      <c r="R6" s="6" t="str">
        <f>HYPERLINK("https://docs.wto.org/imrd/directdoc.asp?DDFDocuments/v/G/TBTN24/MEX534.DOCX", "https://docs.wto.org/imrd/directdoc.asp?DDFDocuments/v/G/TBTN24/MEX534.DOCX")</f>
        <v>https://docs.wto.org/imrd/directdoc.asp?DDFDocuments/v/G/TBTN24/MEX534.DOCX</v>
      </c>
    </row>
    <row r="7" spans="1:18" ht="60" customHeight="1" x14ac:dyDescent="0.25">
      <c r="A7" s="2" t="s">
        <v>975</v>
      </c>
      <c r="B7" s="7">
        <v>45531</v>
      </c>
      <c r="C7" s="6" t="str">
        <f>HYPERLINK("https://eping.wto.org/en/Search?viewData= G/TBT/N/CHN/1904"," G/TBT/N/CHN/1904")</f>
        <v xml:space="preserve"> G/TBT/N/CHN/1904</v>
      </c>
      <c r="D7" s="6" t="s">
        <v>96</v>
      </c>
      <c r="E7" s="8" t="s">
        <v>238</v>
      </c>
      <c r="F7" s="8" t="s">
        <v>239</v>
      </c>
      <c r="G7" s="8" t="s">
        <v>240</v>
      </c>
      <c r="H7" s="6" t="s">
        <v>215</v>
      </c>
      <c r="I7" s="6" t="s">
        <v>216</v>
      </c>
      <c r="J7" s="6" t="s">
        <v>217</v>
      </c>
      <c r="K7" s="6" t="s">
        <v>22</v>
      </c>
      <c r="L7" s="6"/>
      <c r="M7" s="7">
        <v>45591</v>
      </c>
      <c r="N7" s="6" t="s">
        <v>24</v>
      </c>
      <c r="O7" s="8" t="s">
        <v>241</v>
      </c>
      <c r="P7" s="6" t="str">
        <f>HYPERLINK("https://docs.wto.org/imrd/directdoc.asp?DDFDocuments/t/G/TBTN24/CHN1904.DOCX", "https://docs.wto.org/imrd/directdoc.asp?DDFDocuments/t/G/TBTN24/CHN1904.DOCX")</f>
        <v>https://docs.wto.org/imrd/directdoc.asp?DDFDocuments/t/G/TBTN24/CHN1904.DOCX</v>
      </c>
      <c r="Q7" s="6"/>
      <c r="R7" s="6" t="str">
        <f>HYPERLINK("https://docs.wto.org/imrd/directdoc.asp?DDFDocuments/v/G/TBTN24/CHN1904.DOCX", "https://docs.wto.org/imrd/directdoc.asp?DDFDocuments/v/G/TBTN24/CHN1904.DOCX")</f>
        <v>https://docs.wto.org/imrd/directdoc.asp?DDFDocuments/v/G/TBTN24/CHN1904.DOCX</v>
      </c>
    </row>
    <row r="8" spans="1:18" ht="60" customHeight="1" x14ac:dyDescent="0.25">
      <c r="A8" s="2" t="s">
        <v>1070</v>
      </c>
      <c r="B8" s="7">
        <v>45516</v>
      </c>
      <c r="C8" s="6" t="str">
        <f>HYPERLINK("https://eping.wto.org/en/Search?viewData= G/TBT/N/PHL/334"," G/TBT/N/PHL/334")</f>
        <v xml:space="preserve"> G/TBT/N/PHL/334</v>
      </c>
      <c r="D8" s="6" t="s">
        <v>372</v>
      </c>
      <c r="E8" s="8" t="s">
        <v>699</v>
      </c>
      <c r="F8" s="8" t="s">
        <v>700</v>
      </c>
      <c r="G8" s="8" t="s">
        <v>701</v>
      </c>
      <c r="H8" s="6" t="s">
        <v>702</v>
      </c>
      <c r="I8" s="6" t="s">
        <v>703</v>
      </c>
      <c r="J8" s="6" t="s">
        <v>23</v>
      </c>
      <c r="K8" s="6" t="s">
        <v>94</v>
      </c>
      <c r="L8" s="6"/>
      <c r="M8" s="7">
        <v>45576</v>
      </c>
      <c r="N8" s="6" t="s">
        <v>24</v>
      </c>
      <c r="O8" s="8" t="s">
        <v>704</v>
      </c>
      <c r="P8" s="6" t="str">
        <f>HYPERLINK("https://docs.wto.org/imrd/directdoc.asp?DDFDocuments/t/G/TBTN24/PHL334.DOCX", "https://docs.wto.org/imrd/directdoc.asp?DDFDocuments/t/G/TBTN24/PHL334.DOCX")</f>
        <v>https://docs.wto.org/imrd/directdoc.asp?DDFDocuments/t/G/TBTN24/PHL334.DOCX</v>
      </c>
      <c r="Q8" s="6" t="str">
        <f>HYPERLINK("https://docs.wto.org/imrd/directdoc.asp?DDFDocuments/u/G/TBTN24/PHL334.DOCX", "https://docs.wto.org/imrd/directdoc.asp?DDFDocuments/u/G/TBTN24/PHL334.DOCX")</f>
        <v>https://docs.wto.org/imrd/directdoc.asp?DDFDocuments/u/G/TBTN24/PHL334.DOCX</v>
      </c>
      <c r="R8" s="6" t="str">
        <f>HYPERLINK("https://docs.wto.org/imrd/directdoc.asp?DDFDocuments/v/G/TBTN24/PHL334.DOCX", "https://docs.wto.org/imrd/directdoc.asp?DDFDocuments/v/G/TBTN24/PHL334.DOCX")</f>
        <v>https://docs.wto.org/imrd/directdoc.asp?DDFDocuments/v/G/TBTN24/PHL334.DOCX</v>
      </c>
    </row>
    <row r="9" spans="1:18" ht="60" customHeight="1" x14ac:dyDescent="0.25">
      <c r="A9" s="2" t="s">
        <v>1019</v>
      </c>
      <c r="B9" s="7">
        <v>45517</v>
      </c>
      <c r="C9" s="6" t="str">
        <f>HYPERLINK("https://eping.wto.org/en/Search?viewData= G/TBT/N/UGA/1979"," G/TBT/N/UGA/1979")</f>
        <v xml:space="preserve"> G/TBT/N/UGA/1979</v>
      </c>
      <c r="D9" s="6" t="s">
        <v>471</v>
      </c>
      <c r="E9" s="8" t="s">
        <v>545</v>
      </c>
      <c r="F9" s="8" t="s">
        <v>546</v>
      </c>
      <c r="G9" s="8" t="s">
        <v>547</v>
      </c>
      <c r="H9" s="6" t="s">
        <v>548</v>
      </c>
      <c r="I9" s="6" t="s">
        <v>442</v>
      </c>
      <c r="J9" s="6" t="s">
        <v>482</v>
      </c>
      <c r="K9" s="6" t="s">
        <v>38</v>
      </c>
      <c r="L9" s="6"/>
      <c r="M9" s="7">
        <v>45577</v>
      </c>
      <c r="N9" s="6" t="s">
        <v>24</v>
      </c>
      <c r="O9" s="8" t="s">
        <v>549</v>
      </c>
      <c r="P9" s="6" t="str">
        <f>HYPERLINK("https://docs.wto.org/imrd/directdoc.asp?DDFDocuments/t/G/TBTN24/UGA1979.DOCX", "https://docs.wto.org/imrd/directdoc.asp?DDFDocuments/t/G/TBTN24/UGA1979.DOCX")</f>
        <v>https://docs.wto.org/imrd/directdoc.asp?DDFDocuments/t/G/TBTN24/UGA1979.DOCX</v>
      </c>
      <c r="Q9" s="6" t="str">
        <f>HYPERLINK("https://docs.wto.org/imrd/directdoc.asp?DDFDocuments/u/G/TBTN24/UGA1979.DOCX", "https://docs.wto.org/imrd/directdoc.asp?DDFDocuments/u/G/TBTN24/UGA1979.DOCX")</f>
        <v>https://docs.wto.org/imrd/directdoc.asp?DDFDocuments/u/G/TBTN24/UGA1979.DOCX</v>
      </c>
      <c r="R9" s="6" t="str">
        <f>HYPERLINK("https://docs.wto.org/imrd/directdoc.asp?DDFDocuments/v/G/TBTN24/UGA1979.DOCX", "https://docs.wto.org/imrd/directdoc.asp?DDFDocuments/v/G/TBTN24/UGA1979.DOCX")</f>
        <v>https://docs.wto.org/imrd/directdoc.asp?DDFDocuments/v/G/TBTN24/UGA1979.DOCX</v>
      </c>
    </row>
    <row r="10" spans="1:18" ht="60" customHeight="1" x14ac:dyDescent="0.25">
      <c r="A10" s="2" t="s">
        <v>1017</v>
      </c>
      <c r="B10" s="7">
        <v>45517</v>
      </c>
      <c r="C10" s="6" t="str">
        <f>HYPERLINK("https://eping.wto.org/en/Search?viewData= G/TBT/N/SAU/1344"," G/TBT/N/SAU/1344")</f>
        <v xml:space="preserve"> G/TBT/N/SAU/1344</v>
      </c>
      <c r="D10" s="6" t="s">
        <v>287</v>
      </c>
      <c r="E10" s="8" t="s">
        <v>517</v>
      </c>
      <c r="F10" s="8" t="s">
        <v>518</v>
      </c>
      <c r="G10" s="8" t="s">
        <v>519</v>
      </c>
      <c r="H10" s="6" t="s">
        <v>22</v>
      </c>
      <c r="I10" s="6" t="s">
        <v>508</v>
      </c>
      <c r="J10" s="6" t="s">
        <v>509</v>
      </c>
      <c r="K10" s="6" t="s">
        <v>22</v>
      </c>
      <c r="L10" s="6"/>
      <c r="M10" s="7">
        <v>45577</v>
      </c>
      <c r="N10" s="6" t="s">
        <v>24</v>
      </c>
      <c r="O10" s="8" t="s">
        <v>520</v>
      </c>
      <c r="P10" s="6" t="str">
        <f>HYPERLINK("https://docs.wto.org/imrd/directdoc.asp?DDFDocuments/t/G/TBTN24/SAU1344.DOCX", "https://docs.wto.org/imrd/directdoc.asp?DDFDocuments/t/G/TBTN24/SAU1344.DOCX")</f>
        <v>https://docs.wto.org/imrd/directdoc.asp?DDFDocuments/t/G/TBTN24/SAU1344.DOCX</v>
      </c>
      <c r="Q10" s="6" t="str">
        <f>HYPERLINK("https://docs.wto.org/imrd/directdoc.asp?DDFDocuments/u/G/TBTN24/SAU1344.DOCX", "https://docs.wto.org/imrd/directdoc.asp?DDFDocuments/u/G/TBTN24/SAU1344.DOCX")</f>
        <v>https://docs.wto.org/imrd/directdoc.asp?DDFDocuments/u/G/TBTN24/SAU1344.DOCX</v>
      </c>
      <c r="R10" s="6" t="str">
        <f>HYPERLINK("https://docs.wto.org/imrd/directdoc.asp?DDFDocuments/v/G/TBTN24/SAU1344.DOCX", "https://docs.wto.org/imrd/directdoc.asp?DDFDocuments/v/G/TBTN24/SAU1344.DOCX")</f>
        <v>https://docs.wto.org/imrd/directdoc.asp?DDFDocuments/v/G/TBTN24/SAU1344.DOCX</v>
      </c>
    </row>
    <row r="11" spans="1:18" ht="60" customHeight="1" x14ac:dyDescent="0.25">
      <c r="A11" s="2" t="s">
        <v>960</v>
      </c>
      <c r="B11" s="7">
        <v>45531</v>
      </c>
      <c r="C11" s="6" t="str">
        <f>HYPERLINK("https://eping.wto.org/en/Search?viewData= G/TBT/N/CHN/1897"," G/TBT/N/CHN/1897")</f>
        <v xml:space="preserve"> G/TBT/N/CHN/1897</v>
      </c>
      <c r="D11" s="6" t="s">
        <v>96</v>
      </c>
      <c r="E11" s="8" t="s">
        <v>183</v>
      </c>
      <c r="F11" s="8" t="s">
        <v>184</v>
      </c>
      <c r="G11" s="8" t="s">
        <v>185</v>
      </c>
      <c r="H11" s="6" t="s">
        <v>144</v>
      </c>
      <c r="I11" s="6" t="s">
        <v>145</v>
      </c>
      <c r="J11" s="6" t="s">
        <v>146</v>
      </c>
      <c r="K11" s="6" t="s">
        <v>22</v>
      </c>
      <c r="L11" s="6"/>
      <c r="M11" s="7">
        <v>45591</v>
      </c>
      <c r="N11" s="6" t="s">
        <v>24</v>
      </c>
      <c r="O11" s="8" t="s">
        <v>186</v>
      </c>
      <c r="P11" s="6" t="str">
        <f>HYPERLINK("https://docs.wto.org/imrd/directdoc.asp?DDFDocuments/t/G/TBTN24/CHN1897.DOCX", "https://docs.wto.org/imrd/directdoc.asp?DDFDocuments/t/G/TBTN24/CHN1897.DOCX")</f>
        <v>https://docs.wto.org/imrd/directdoc.asp?DDFDocuments/t/G/TBTN24/CHN1897.DOCX</v>
      </c>
      <c r="Q11" s="6" t="str">
        <f>HYPERLINK("https://docs.wto.org/imrd/directdoc.asp?DDFDocuments/u/G/TBTN24/CHN1897.DOCX", "https://docs.wto.org/imrd/directdoc.asp?DDFDocuments/u/G/TBTN24/CHN1897.DOCX")</f>
        <v>https://docs.wto.org/imrd/directdoc.asp?DDFDocuments/u/G/TBTN24/CHN1897.DOCX</v>
      </c>
      <c r="R11" s="6" t="str">
        <f>HYPERLINK("https://docs.wto.org/imrd/directdoc.asp?DDFDocuments/v/G/TBTN24/CHN1897.DOCX", "https://docs.wto.org/imrd/directdoc.asp?DDFDocuments/v/G/TBTN24/CHN1897.DOCX")</f>
        <v>https://docs.wto.org/imrd/directdoc.asp?DDFDocuments/v/G/TBTN24/CHN1897.DOCX</v>
      </c>
    </row>
    <row r="12" spans="1:18" ht="60" customHeight="1" x14ac:dyDescent="0.25">
      <c r="A12" s="2" t="s">
        <v>968</v>
      </c>
      <c r="B12" s="7">
        <v>45534</v>
      </c>
      <c r="C12" s="6" t="str">
        <f>HYPERLINK("https://eping.wto.org/en/Search?viewData= G/TBT/N/CHL/700"," G/TBT/N/CHL/700")</f>
        <v xml:space="preserve"> G/TBT/N/CHL/700</v>
      </c>
      <c r="D12" s="6" t="s">
        <v>39</v>
      </c>
      <c r="E12" s="8" t="s">
        <v>40</v>
      </c>
      <c r="F12" s="8" t="s">
        <v>41</v>
      </c>
      <c r="G12" s="8" t="s">
        <v>42</v>
      </c>
      <c r="H12" s="6" t="s">
        <v>22</v>
      </c>
      <c r="I12" s="6" t="s">
        <v>22</v>
      </c>
      <c r="J12" s="6" t="s">
        <v>43</v>
      </c>
      <c r="K12" s="6" t="s">
        <v>22</v>
      </c>
      <c r="L12" s="6"/>
      <c r="M12" s="7">
        <v>45594</v>
      </c>
      <c r="N12" s="6" t="s">
        <v>24</v>
      </c>
      <c r="O12" s="8" t="s">
        <v>44</v>
      </c>
      <c r="P12" s="6"/>
      <c r="Q12" s="6"/>
      <c r="R12" s="6" t="str">
        <f>HYPERLINK("https://docs.wto.org/imrd/directdoc.asp?DDFDocuments/v/G/TBTN24/CHL700.DOCX", "https://docs.wto.org/imrd/directdoc.asp?DDFDocuments/v/G/TBTN24/CHL700.DOCX")</f>
        <v>https://docs.wto.org/imrd/directdoc.asp?DDFDocuments/v/G/TBTN24/CHL700.DOCX</v>
      </c>
    </row>
    <row r="13" spans="1:18" ht="60" customHeight="1" x14ac:dyDescent="0.25">
      <c r="A13" s="2" t="s">
        <v>970</v>
      </c>
      <c r="B13" s="7">
        <v>45532</v>
      </c>
      <c r="C13" s="6" t="str">
        <f>HYPERLINK("https://eping.wto.org/en/Search?viewData= G/TBT/N/PER/163"," G/TBT/N/PER/163")</f>
        <v xml:space="preserve"> G/TBT/N/PER/163</v>
      </c>
      <c r="D13" s="6" t="s">
        <v>67</v>
      </c>
      <c r="E13" s="8" t="s">
        <v>75</v>
      </c>
      <c r="F13" s="8" t="s">
        <v>76</v>
      </c>
      <c r="G13" s="8" t="s">
        <v>77</v>
      </c>
      <c r="H13" s="6" t="s">
        <v>78</v>
      </c>
      <c r="I13" s="6" t="s">
        <v>79</v>
      </c>
      <c r="J13" s="6" t="s">
        <v>43</v>
      </c>
      <c r="K13" s="6" t="s">
        <v>22</v>
      </c>
      <c r="L13" s="6"/>
      <c r="M13" s="7">
        <v>45592</v>
      </c>
      <c r="N13" s="6" t="s">
        <v>24</v>
      </c>
      <c r="O13" s="8" t="s">
        <v>80</v>
      </c>
      <c r="P13" s="6"/>
      <c r="Q13" s="6"/>
      <c r="R13" s="6" t="str">
        <f>HYPERLINK("https://docs.wto.org/imrd/directdoc.asp?DDFDocuments/v/G/TBTN24/PER163.DOCX", "https://docs.wto.org/imrd/directdoc.asp?DDFDocuments/v/G/TBTN24/PER163.DOCX")</f>
        <v>https://docs.wto.org/imrd/directdoc.asp?DDFDocuments/v/G/TBTN24/PER163.DOCX</v>
      </c>
    </row>
    <row r="14" spans="1:18" ht="60" customHeight="1" x14ac:dyDescent="0.25">
      <c r="A14" s="2" t="s">
        <v>1044</v>
      </c>
      <c r="B14" s="7">
        <v>45516</v>
      </c>
      <c r="C14" s="6" t="str">
        <f>HYPERLINK("https://eping.wto.org/en/Search?viewData= G/TBT/N/MAC/29"," G/TBT/N/MAC/29")</f>
        <v xml:space="preserve"> G/TBT/N/MAC/29</v>
      </c>
      <c r="D14" s="6" t="s">
        <v>649</v>
      </c>
      <c r="E14" s="8" t="s">
        <v>650</v>
      </c>
      <c r="F14" s="8" t="s">
        <v>651</v>
      </c>
      <c r="G14" s="8" t="s">
        <v>652</v>
      </c>
      <c r="H14" s="6" t="s">
        <v>22</v>
      </c>
      <c r="I14" s="6" t="s">
        <v>22</v>
      </c>
      <c r="J14" s="6" t="s">
        <v>230</v>
      </c>
      <c r="K14" s="6" t="s">
        <v>22</v>
      </c>
      <c r="L14" s="6"/>
      <c r="M14" s="7" t="s">
        <v>22</v>
      </c>
      <c r="N14" s="6" t="s">
        <v>24</v>
      </c>
      <c r="O14" s="6"/>
      <c r="P14" s="6" t="str">
        <f>HYPERLINK("https://docs.wto.org/imrd/directdoc.asp?DDFDocuments/t/G/TBTN24/MAC29.DOCX", "https://docs.wto.org/imrd/directdoc.asp?DDFDocuments/t/G/TBTN24/MAC29.DOCX")</f>
        <v>https://docs.wto.org/imrd/directdoc.asp?DDFDocuments/t/G/TBTN24/MAC29.DOCX</v>
      </c>
      <c r="Q14" s="6" t="str">
        <f>HYPERLINK("https://docs.wto.org/imrd/directdoc.asp?DDFDocuments/u/G/TBTN24/MAC29.DOCX", "https://docs.wto.org/imrd/directdoc.asp?DDFDocuments/u/G/TBTN24/MAC29.DOCX")</f>
        <v>https://docs.wto.org/imrd/directdoc.asp?DDFDocuments/u/G/TBTN24/MAC29.DOCX</v>
      </c>
      <c r="R14" s="6" t="str">
        <f>HYPERLINK("https://docs.wto.org/imrd/directdoc.asp?DDFDocuments/v/G/TBTN24/MAC29.DOCX", "https://docs.wto.org/imrd/directdoc.asp?DDFDocuments/v/G/TBTN24/MAC29.DOCX")</f>
        <v>https://docs.wto.org/imrd/directdoc.asp?DDFDocuments/v/G/TBTN24/MAC29.DOCX</v>
      </c>
    </row>
    <row r="15" spans="1:18" ht="60" customHeight="1" x14ac:dyDescent="0.25">
      <c r="A15" s="2" t="s">
        <v>949</v>
      </c>
      <c r="B15" s="7">
        <v>45531</v>
      </c>
      <c r="C15" s="6" t="str">
        <f>HYPERLINK("https://eping.wto.org/en/Search?viewData= G/TBT/N/EU/1083"," G/TBT/N/EU/1083")</f>
        <v xml:space="preserve"> G/TBT/N/EU/1083</v>
      </c>
      <c r="D15" s="6" t="s">
        <v>104</v>
      </c>
      <c r="E15" s="8" t="s">
        <v>105</v>
      </c>
      <c r="F15" s="8" t="s">
        <v>106</v>
      </c>
      <c r="G15" s="8" t="s">
        <v>107</v>
      </c>
      <c r="H15" s="6" t="s">
        <v>22</v>
      </c>
      <c r="I15" s="6" t="s">
        <v>108</v>
      </c>
      <c r="J15" s="6" t="s">
        <v>109</v>
      </c>
      <c r="K15" s="6" t="s">
        <v>22</v>
      </c>
      <c r="L15" s="6"/>
      <c r="M15" s="7">
        <v>45591</v>
      </c>
      <c r="N15" s="6" t="s">
        <v>24</v>
      </c>
      <c r="O15" s="8" t="s">
        <v>110</v>
      </c>
      <c r="P15" s="6" t="str">
        <f>HYPERLINK("https://docs.wto.org/imrd/directdoc.asp?DDFDocuments/t/G/TBTN24/EU1083.DOCX", "https://docs.wto.org/imrd/directdoc.asp?DDFDocuments/t/G/TBTN24/EU1083.DOCX")</f>
        <v>https://docs.wto.org/imrd/directdoc.asp?DDFDocuments/t/G/TBTN24/EU1083.DOCX</v>
      </c>
      <c r="Q15" s="6"/>
      <c r="R15" s="6" t="str">
        <f>HYPERLINK("https://docs.wto.org/imrd/directdoc.asp?DDFDocuments/v/G/TBTN24/EU1083.DOCX", "https://docs.wto.org/imrd/directdoc.asp?DDFDocuments/v/G/TBTN24/EU1083.DOCX")</f>
        <v>https://docs.wto.org/imrd/directdoc.asp?DDFDocuments/v/G/TBTN24/EU1083.DOCX</v>
      </c>
    </row>
    <row r="16" spans="1:18" ht="60" customHeight="1" x14ac:dyDescent="0.25">
      <c r="A16" s="2" t="s">
        <v>949</v>
      </c>
      <c r="B16" s="7">
        <v>45505</v>
      </c>
      <c r="C16" s="6" t="str">
        <f>HYPERLINK("https://eping.wto.org/en/Search?viewData= G/TBT/N/EU/1081"," G/TBT/N/EU/1081")</f>
        <v xml:space="preserve"> G/TBT/N/EU/1081</v>
      </c>
      <c r="D16" s="6" t="s">
        <v>104</v>
      </c>
      <c r="E16" s="8" t="s">
        <v>878</v>
      </c>
      <c r="F16" s="8" t="s">
        <v>879</v>
      </c>
      <c r="G16" s="8" t="s">
        <v>107</v>
      </c>
      <c r="H16" s="6" t="s">
        <v>22</v>
      </c>
      <c r="I16" s="6" t="s">
        <v>108</v>
      </c>
      <c r="J16" s="6" t="s">
        <v>109</v>
      </c>
      <c r="K16" s="6" t="s">
        <v>22</v>
      </c>
      <c r="L16" s="6"/>
      <c r="M16" s="7">
        <v>45565</v>
      </c>
      <c r="N16" s="6" t="s">
        <v>24</v>
      </c>
      <c r="O16" s="8" t="s">
        <v>880</v>
      </c>
      <c r="P16" s="6" t="str">
        <f>HYPERLINK("https://docs.wto.org/imrd/directdoc.asp?DDFDocuments/t/G/TBTN24/EU1081.DOCX", "https://docs.wto.org/imrd/directdoc.asp?DDFDocuments/t/G/TBTN24/EU1081.DOCX")</f>
        <v>https://docs.wto.org/imrd/directdoc.asp?DDFDocuments/t/G/TBTN24/EU1081.DOCX</v>
      </c>
      <c r="Q16" s="6" t="str">
        <f>HYPERLINK("https://docs.wto.org/imrd/directdoc.asp?DDFDocuments/u/G/TBTN24/EU1081.DOCX", "https://docs.wto.org/imrd/directdoc.asp?DDFDocuments/u/G/TBTN24/EU1081.DOCX")</f>
        <v>https://docs.wto.org/imrd/directdoc.asp?DDFDocuments/u/G/TBTN24/EU1081.DOCX</v>
      </c>
      <c r="R16" s="6" t="str">
        <f>HYPERLINK("https://docs.wto.org/imrd/directdoc.asp?DDFDocuments/v/G/TBTN24/EU1081.DOCX", "https://docs.wto.org/imrd/directdoc.asp?DDFDocuments/v/G/TBTN24/EU1081.DOCX")</f>
        <v>https://docs.wto.org/imrd/directdoc.asp?DDFDocuments/v/G/TBTN24/EU1081.DOCX</v>
      </c>
    </row>
    <row r="17" spans="1:18" ht="60" customHeight="1" x14ac:dyDescent="0.25">
      <c r="A17" s="2" t="s">
        <v>1076</v>
      </c>
      <c r="B17" s="7">
        <v>45505</v>
      </c>
      <c r="C17" s="6" t="str">
        <f>HYPERLINK("https://eping.wto.org/en/Search?viewData= G/TBT/N/CHN/1879"," G/TBT/N/CHN/1879")</f>
        <v xml:space="preserve"> G/TBT/N/CHN/1879</v>
      </c>
      <c r="D17" s="6" t="s">
        <v>96</v>
      </c>
      <c r="E17" s="8" t="s">
        <v>843</v>
      </c>
      <c r="F17" s="8" t="s">
        <v>844</v>
      </c>
      <c r="G17" s="8" t="s">
        <v>845</v>
      </c>
      <c r="H17" s="6" t="s">
        <v>21</v>
      </c>
      <c r="I17" s="6" t="s">
        <v>846</v>
      </c>
      <c r="J17" s="6" t="s">
        <v>285</v>
      </c>
      <c r="K17" s="6" t="s">
        <v>22</v>
      </c>
      <c r="L17" s="6"/>
      <c r="M17" s="7">
        <v>45565</v>
      </c>
      <c r="N17" s="6" t="s">
        <v>24</v>
      </c>
      <c r="O17" s="8" t="s">
        <v>847</v>
      </c>
      <c r="P17" s="6" t="str">
        <f>HYPERLINK("https://docs.wto.org/imrd/directdoc.asp?DDFDocuments/t/G/TBTN24/CHN1879.DOCX", "https://docs.wto.org/imrd/directdoc.asp?DDFDocuments/t/G/TBTN24/CHN1879.DOCX")</f>
        <v>https://docs.wto.org/imrd/directdoc.asp?DDFDocuments/t/G/TBTN24/CHN1879.DOCX</v>
      </c>
      <c r="Q17" s="6" t="str">
        <f>HYPERLINK("https://docs.wto.org/imrd/directdoc.asp?DDFDocuments/u/G/TBTN24/CHN1879.DOCX", "https://docs.wto.org/imrd/directdoc.asp?DDFDocuments/u/G/TBTN24/CHN1879.DOCX")</f>
        <v>https://docs.wto.org/imrd/directdoc.asp?DDFDocuments/u/G/TBTN24/CHN1879.DOCX</v>
      </c>
      <c r="R17" s="6" t="str">
        <f>HYPERLINK("https://docs.wto.org/imrd/directdoc.asp?DDFDocuments/v/G/TBTN24/CHN1879.DOCX", "https://docs.wto.org/imrd/directdoc.asp?DDFDocuments/v/G/TBTN24/CHN1879.DOCX")</f>
        <v>https://docs.wto.org/imrd/directdoc.asp?DDFDocuments/v/G/TBTN24/CHN1879.DOCX</v>
      </c>
    </row>
    <row r="18" spans="1:18" ht="60" customHeight="1" x14ac:dyDescent="0.25">
      <c r="A18" s="2" t="s">
        <v>948</v>
      </c>
      <c r="B18" s="7">
        <v>45531</v>
      </c>
      <c r="C18" s="6" t="str">
        <f>HYPERLINK("https://eping.wto.org/en/Search?viewData= G/TBT/N/CHN/1900"," G/TBT/N/CHN/1900")</f>
        <v xml:space="preserve"> G/TBT/N/CHN/1900</v>
      </c>
      <c r="D18" s="6" t="s">
        <v>96</v>
      </c>
      <c r="E18" s="8" t="s">
        <v>97</v>
      </c>
      <c r="F18" s="8" t="s">
        <v>98</v>
      </c>
      <c r="G18" s="8" t="s">
        <v>99</v>
      </c>
      <c r="H18" s="6" t="s">
        <v>100</v>
      </c>
      <c r="I18" s="6" t="s">
        <v>101</v>
      </c>
      <c r="J18" s="6" t="s">
        <v>102</v>
      </c>
      <c r="K18" s="6" t="s">
        <v>22</v>
      </c>
      <c r="L18" s="6"/>
      <c r="M18" s="7">
        <v>45591</v>
      </c>
      <c r="N18" s="6" t="s">
        <v>24</v>
      </c>
      <c r="O18" s="8" t="s">
        <v>103</v>
      </c>
      <c r="P18" s="6" t="str">
        <f>HYPERLINK("https://docs.wto.org/imrd/directdoc.asp?DDFDocuments/t/G/TBTN24/CHN1900.DOCX", "https://docs.wto.org/imrd/directdoc.asp?DDFDocuments/t/G/TBTN24/CHN1900.DOCX")</f>
        <v>https://docs.wto.org/imrd/directdoc.asp?DDFDocuments/t/G/TBTN24/CHN1900.DOCX</v>
      </c>
      <c r="Q18" s="6"/>
      <c r="R18" s="6" t="str">
        <f>HYPERLINK("https://docs.wto.org/imrd/directdoc.asp?DDFDocuments/v/G/TBTN24/CHN1900.DOCX", "https://docs.wto.org/imrd/directdoc.asp?DDFDocuments/v/G/TBTN24/CHN1900.DOCX")</f>
        <v>https://docs.wto.org/imrd/directdoc.asp?DDFDocuments/v/G/TBTN24/CHN1900.DOCX</v>
      </c>
    </row>
    <row r="19" spans="1:18" ht="60" customHeight="1" x14ac:dyDescent="0.25">
      <c r="A19" s="2" t="s">
        <v>959</v>
      </c>
      <c r="B19" s="7">
        <v>45531</v>
      </c>
      <c r="C19" s="6" t="str">
        <f>HYPERLINK("https://eping.wto.org/en/Search?viewData= G/TBT/N/CHN/1890"," G/TBT/N/CHN/1890")</f>
        <v xml:space="preserve"> G/TBT/N/CHN/1890</v>
      </c>
      <c r="D19" s="6" t="s">
        <v>96</v>
      </c>
      <c r="E19" s="8" t="s">
        <v>177</v>
      </c>
      <c r="F19" s="8" t="s">
        <v>178</v>
      </c>
      <c r="G19" s="8" t="s">
        <v>179</v>
      </c>
      <c r="H19" s="6" t="s">
        <v>180</v>
      </c>
      <c r="I19" s="6" t="s">
        <v>181</v>
      </c>
      <c r="J19" s="6" t="s">
        <v>43</v>
      </c>
      <c r="K19" s="6" t="s">
        <v>22</v>
      </c>
      <c r="L19" s="6"/>
      <c r="M19" s="7">
        <v>45591</v>
      </c>
      <c r="N19" s="6" t="s">
        <v>24</v>
      </c>
      <c r="O19" s="8" t="s">
        <v>182</v>
      </c>
      <c r="P19" s="6" t="str">
        <f>HYPERLINK("https://docs.wto.org/imrd/directdoc.asp?DDFDocuments/t/G/TBTN24/CHN1890.DOCX", "https://docs.wto.org/imrd/directdoc.asp?DDFDocuments/t/G/TBTN24/CHN1890.DOCX")</f>
        <v>https://docs.wto.org/imrd/directdoc.asp?DDFDocuments/t/G/TBTN24/CHN1890.DOCX</v>
      </c>
      <c r="Q19" s="6"/>
      <c r="R19" s="6"/>
    </row>
    <row r="20" spans="1:18" ht="60" customHeight="1" x14ac:dyDescent="0.25">
      <c r="A20" s="2" t="s">
        <v>965</v>
      </c>
      <c r="B20" s="7">
        <v>45531</v>
      </c>
      <c r="C20" s="6" t="str">
        <f>HYPERLINK("https://eping.wto.org/en/Search?viewData= G/TBT/N/CHN/1891"," G/TBT/N/CHN/1891")</f>
        <v xml:space="preserve"> G/TBT/N/CHN/1891</v>
      </c>
      <c r="D20" s="6" t="s">
        <v>96</v>
      </c>
      <c r="E20" s="8" t="s">
        <v>207</v>
      </c>
      <c r="F20" s="8" t="s">
        <v>208</v>
      </c>
      <c r="G20" s="8" t="s">
        <v>209</v>
      </c>
      <c r="H20" s="6" t="s">
        <v>210</v>
      </c>
      <c r="I20" s="6" t="s">
        <v>181</v>
      </c>
      <c r="J20" s="6" t="s">
        <v>43</v>
      </c>
      <c r="K20" s="6" t="s">
        <v>22</v>
      </c>
      <c r="L20" s="6"/>
      <c r="M20" s="7">
        <v>45591</v>
      </c>
      <c r="N20" s="6" t="s">
        <v>24</v>
      </c>
      <c r="O20" s="8" t="s">
        <v>211</v>
      </c>
      <c r="P20" s="6" t="str">
        <f>HYPERLINK("https://docs.wto.org/imrd/directdoc.asp?DDFDocuments/t/G/TBTN24/CHN1891.DOCX", "https://docs.wto.org/imrd/directdoc.asp?DDFDocuments/t/G/TBTN24/CHN1891.DOCX")</f>
        <v>https://docs.wto.org/imrd/directdoc.asp?DDFDocuments/t/G/TBTN24/CHN1891.DOCX</v>
      </c>
      <c r="Q20" s="6" t="str">
        <f>HYPERLINK("https://docs.wto.org/imrd/directdoc.asp?DDFDocuments/u/G/TBTN24/CHN1891.DOCX", "https://docs.wto.org/imrd/directdoc.asp?DDFDocuments/u/G/TBTN24/CHN1891.DOCX")</f>
        <v>https://docs.wto.org/imrd/directdoc.asp?DDFDocuments/u/G/TBTN24/CHN1891.DOCX</v>
      </c>
      <c r="R20" s="6" t="str">
        <f>HYPERLINK("https://docs.wto.org/imrd/directdoc.asp?DDFDocuments/v/G/TBTN24/CHN1891.DOCX", "https://docs.wto.org/imrd/directdoc.asp?DDFDocuments/v/G/TBTN24/CHN1891.DOCX")</f>
        <v>https://docs.wto.org/imrd/directdoc.asp?DDFDocuments/v/G/TBTN24/CHN1891.DOCX</v>
      </c>
    </row>
    <row r="21" spans="1:18" ht="60" customHeight="1" x14ac:dyDescent="0.25">
      <c r="A21" s="2" t="s">
        <v>1068</v>
      </c>
      <c r="B21" s="7">
        <v>45505</v>
      </c>
      <c r="C21" s="6" t="str">
        <f>HYPERLINK("https://eping.wto.org/en/Search?viewData= G/TBT/N/CHN/1885"," G/TBT/N/CHN/1885")</f>
        <v xml:space="preserve"> G/TBT/N/CHN/1885</v>
      </c>
      <c r="D21" s="6" t="s">
        <v>96</v>
      </c>
      <c r="E21" s="8" t="s">
        <v>836</v>
      </c>
      <c r="F21" s="8" t="s">
        <v>837</v>
      </c>
      <c r="G21" s="8" t="s">
        <v>838</v>
      </c>
      <c r="H21" s="6" t="s">
        <v>839</v>
      </c>
      <c r="I21" s="6" t="s">
        <v>840</v>
      </c>
      <c r="J21" s="6" t="s">
        <v>841</v>
      </c>
      <c r="K21" s="6" t="s">
        <v>22</v>
      </c>
      <c r="L21" s="6"/>
      <c r="M21" s="7">
        <v>45565</v>
      </c>
      <c r="N21" s="6" t="s">
        <v>24</v>
      </c>
      <c r="O21" s="8" t="s">
        <v>842</v>
      </c>
      <c r="P21" s="6" t="str">
        <f>HYPERLINK("https://docs.wto.org/imrd/directdoc.asp?DDFDocuments/t/G/TBTN24/CHN1885.DOCX", "https://docs.wto.org/imrd/directdoc.asp?DDFDocuments/t/G/TBTN24/CHN1885.DOCX")</f>
        <v>https://docs.wto.org/imrd/directdoc.asp?DDFDocuments/t/G/TBTN24/CHN1885.DOCX</v>
      </c>
      <c r="Q21" s="6" t="str">
        <f>HYPERLINK("https://docs.wto.org/imrd/directdoc.asp?DDFDocuments/u/G/TBTN24/CHN1885.DOCX", "https://docs.wto.org/imrd/directdoc.asp?DDFDocuments/u/G/TBTN24/CHN1885.DOCX")</f>
        <v>https://docs.wto.org/imrd/directdoc.asp?DDFDocuments/u/G/TBTN24/CHN1885.DOCX</v>
      </c>
      <c r="R21" s="6" t="str">
        <f>HYPERLINK("https://docs.wto.org/imrd/directdoc.asp?DDFDocuments/v/G/TBTN24/CHN1885.DOCX", "https://docs.wto.org/imrd/directdoc.asp?DDFDocuments/v/G/TBTN24/CHN1885.DOCX")</f>
        <v>https://docs.wto.org/imrd/directdoc.asp?DDFDocuments/v/G/TBTN24/CHN1885.DOCX</v>
      </c>
    </row>
    <row r="22" spans="1:18" ht="60" customHeight="1" x14ac:dyDescent="0.25">
      <c r="A22" s="2" t="s">
        <v>966</v>
      </c>
      <c r="B22" s="7">
        <v>45531</v>
      </c>
      <c r="C22" s="6" t="str">
        <f>HYPERLINK("https://eping.wto.org/en/Search?viewData= G/TBT/N/CHN/1905"," G/TBT/N/CHN/1905")</f>
        <v xml:space="preserve"> G/TBT/N/CHN/1905</v>
      </c>
      <c r="D22" s="6" t="s">
        <v>96</v>
      </c>
      <c r="E22" s="8" t="s">
        <v>212</v>
      </c>
      <c r="F22" s="8" t="s">
        <v>213</v>
      </c>
      <c r="G22" s="8" t="s">
        <v>214</v>
      </c>
      <c r="H22" s="6" t="s">
        <v>215</v>
      </c>
      <c r="I22" s="6" t="s">
        <v>216</v>
      </c>
      <c r="J22" s="6" t="s">
        <v>217</v>
      </c>
      <c r="K22" s="6" t="s">
        <v>22</v>
      </c>
      <c r="L22" s="6"/>
      <c r="M22" s="7">
        <v>45591</v>
      </c>
      <c r="N22" s="6" t="s">
        <v>24</v>
      </c>
      <c r="O22" s="8" t="s">
        <v>218</v>
      </c>
      <c r="P22" s="6" t="str">
        <f>HYPERLINK("https://docs.wto.org/imrd/directdoc.asp?DDFDocuments/t/G/TBTN24/CHN1905.DOCX", "https://docs.wto.org/imrd/directdoc.asp?DDFDocuments/t/G/TBTN24/CHN1905.DOCX")</f>
        <v>https://docs.wto.org/imrd/directdoc.asp?DDFDocuments/t/G/TBTN24/CHN1905.DOCX</v>
      </c>
      <c r="Q22" s="6"/>
      <c r="R22" s="6" t="str">
        <f>HYPERLINK("https://docs.wto.org/imrd/directdoc.asp?DDFDocuments/v/G/TBTN24/CHN1905.DOCX", "https://docs.wto.org/imrd/directdoc.asp?DDFDocuments/v/G/TBTN24/CHN1905.DOCX")</f>
        <v>https://docs.wto.org/imrd/directdoc.asp?DDFDocuments/v/G/TBTN24/CHN1905.DOCX</v>
      </c>
    </row>
    <row r="23" spans="1:18" ht="60" customHeight="1" x14ac:dyDescent="0.25">
      <c r="A23" s="2" t="s">
        <v>961</v>
      </c>
      <c r="B23" s="7">
        <v>45531</v>
      </c>
      <c r="C23" s="6" t="str">
        <f>HYPERLINK("https://eping.wto.org/en/Search?viewData= G/TBT/N/CHN/1895"," G/TBT/N/CHN/1895")</f>
        <v xml:space="preserve"> G/TBT/N/CHN/1895</v>
      </c>
      <c r="D23" s="6" t="s">
        <v>96</v>
      </c>
      <c r="E23" s="8" t="s">
        <v>187</v>
      </c>
      <c r="F23" s="8" t="s">
        <v>188</v>
      </c>
      <c r="G23" s="8" t="s">
        <v>189</v>
      </c>
      <c r="H23" s="6" t="s">
        <v>158</v>
      </c>
      <c r="I23" s="6" t="s">
        <v>93</v>
      </c>
      <c r="J23" s="6" t="s">
        <v>102</v>
      </c>
      <c r="K23" s="6" t="s">
        <v>22</v>
      </c>
      <c r="L23" s="6"/>
      <c r="M23" s="7">
        <v>45591</v>
      </c>
      <c r="N23" s="6" t="s">
        <v>24</v>
      </c>
      <c r="O23" s="8" t="s">
        <v>190</v>
      </c>
      <c r="P23" s="6" t="str">
        <f>HYPERLINK("https://docs.wto.org/imrd/directdoc.asp?DDFDocuments/t/G/TBTN24/CHN1895.DOCX", "https://docs.wto.org/imrd/directdoc.asp?DDFDocuments/t/G/TBTN24/CHN1895.DOCX")</f>
        <v>https://docs.wto.org/imrd/directdoc.asp?DDFDocuments/t/G/TBTN24/CHN1895.DOCX</v>
      </c>
      <c r="Q23" s="6" t="str">
        <f>HYPERLINK("https://docs.wto.org/imrd/directdoc.asp?DDFDocuments/u/G/TBTN24/CHN1895.DOCX", "https://docs.wto.org/imrd/directdoc.asp?DDFDocuments/u/G/TBTN24/CHN1895.DOCX")</f>
        <v>https://docs.wto.org/imrd/directdoc.asp?DDFDocuments/u/G/TBTN24/CHN1895.DOCX</v>
      </c>
      <c r="R23" s="6" t="str">
        <f>HYPERLINK("https://docs.wto.org/imrd/directdoc.asp?DDFDocuments/v/G/TBTN24/CHN1895.DOCX", "https://docs.wto.org/imrd/directdoc.asp?DDFDocuments/v/G/TBTN24/CHN1895.DOCX")</f>
        <v>https://docs.wto.org/imrd/directdoc.asp?DDFDocuments/v/G/TBTN24/CHN1895.DOCX</v>
      </c>
    </row>
    <row r="24" spans="1:18" ht="60" customHeight="1" x14ac:dyDescent="0.25">
      <c r="A24" s="2" t="s">
        <v>1083</v>
      </c>
      <c r="B24" s="7">
        <v>45505</v>
      </c>
      <c r="C24" s="6" t="str">
        <f>HYPERLINK("https://eping.wto.org/en/Search?viewData= G/TBT/N/CHN/1877"," G/TBT/N/CHN/1877")</f>
        <v xml:space="preserve"> G/TBT/N/CHN/1877</v>
      </c>
      <c r="D24" s="6" t="s">
        <v>96</v>
      </c>
      <c r="E24" s="8" t="s">
        <v>872</v>
      </c>
      <c r="F24" s="8" t="s">
        <v>873</v>
      </c>
      <c r="G24" s="8" t="s">
        <v>874</v>
      </c>
      <c r="H24" s="6" t="s">
        <v>875</v>
      </c>
      <c r="I24" s="6" t="s">
        <v>876</v>
      </c>
      <c r="J24" s="6" t="s">
        <v>43</v>
      </c>
      <c r="K24" s="6" t="s">
        <v>22</v>
      </c>
      <c r="L24" s="6"/>
      <c r="M24" s="7">
        <v>45565</v>
      </c>
      <c r="N24" s="6" t="s">
        <v>24</v>
      </c>
      <c r="O24" s="8" t="s">
        <v>877</v>
      </c>
      <c r="P24" s="6" t="str">
        <f>HYPERLINK("https://docs.wto.org/imrd/directdoc.asp?DDFDocuments/t/G/TBTN24/CHN1877.DOCX", "https://docs.wto.org/imrd/directdoc.asp?DDFDocuments/t/G/TBTN24/CHN1877.DOCX")</f>
        <v>https://docs.wto.org/imrd/directdoc.asp?DDFDocuments/t/G/TBTN24/CHN1877.DOCX</v>
      </c>
      <c r="Q24" s="6" t="str">
        <f>HYPERLINK("https://docs.wto.org/imrd/directdoc.asp?DDFDocuments/u/G/TBTN24/CHN1877.DOCX", "https://docs.wto.org/imrd/directdoc.asp?DDFDocuments/u/G/TBTN24/CHN1877.DOCX")</f>
        <v>https://docs.wto.org/imrd/directdoc.asp?DDFDocuments/u/G/TBTN24/CHN1877.DOCX</v>
      </c>
      <c r="R24" s="6" t="str">
        <f>HYPERLINK("https://docs.wto.org/imrd/directdoc.asp?DDFDocuments/v/G/TBTN24/CHN1877.DOCX", "https://docs.wto.org/imrd/directdoc.asp?DDFDocuments/v/G/TBTN24/CHN1877.DOCX")</f>
        <v>https://docs.wto.org/imrd/directdoc.asp?DDFDocuments/v/G/TBTN24/CHN1877.DOCX</v>
      </c>
    </row>
    <row r="25" spans="1:18" ht="60" customHeight="1" x14ac:dyDescent="0.25">
      <c r="A25" s="2" t="s">
        <v>953</v>
      </c>
      <c r="B25" s="7">
        <v>45531</v>
      </c>
      <c r="C25" s="6" t="str">
        <f>HYPERLINK("https://eping.wto.org/en/Search?viewData= G/TBT/N/CHN/1899"," G/TBT/N/CHN/1899")</f>
        <v xml:space="preserve"> G/TBT/N/CHN/1899</v>
      </c>
      <c r="D25" s="6" t="s">
        <v>96</v>
      </c>
      <c r="E25" s="8" t="s">
        <v>141</v>
      </c>
      <c r="F25" s="8" t="s">
        <v>142</v>
      </c>
      <c r="G25" s="8" t="s">
        <v>143</v>
      </c>
      <c r="H25" s="6" t="s">
        <v>144</v>
      </c>
      <c r="I25" s="6" t="s">
        <v>145</v>
      </c>
      <c r="J25" s="6" t="s">
        <v>146</v>
      </c>
      <c r="K25" s="6" t="s">
        <v>22</v>
      </c>
      <c r="L25" s="6"/>
      <c r="M25" s="7">
        <v>45591</v>
      </c>
      <c r="N25" s="6" t="s">
        <v>24</v>
      </c>
      <c r="O25" s="8" t="s">
        <v>147</v>
      </c>
      <c r="P25" s="6" t="str">
        <f>HYPERLINK("https://docs.wto.org/imrd/directdoc.asp?DDFDocuments/t/G/TBTN24/CHN1899.DOCX", "https://docs.wto.org/imrd/directdoc.asp?DDFDocuments/t/G/TBTN24/CHN1899.DOCX")</f>
        <v>https://docs.wto.org/imrd/directdoc.asp?DDFDocuments/t/G/TBTN24/CHN1899.DOCX</v>
      </c>
      <c r="Q25" s="6" t="str">
        <f>HYPERLINK("https://docs.wto.org/imrd/directdoc.asp?DDFDocuments/u/G/TBTN24/CHN1899.DOCX", "https://docs.wto.org/imrd/directdoc.asp?DDFDocuments/u/G/TBTN24/CHN1899.DOCX")</f>
        <v>https://docs.wto.org/imrd/directdoc.asp?DDFDocuments/u/G/TBTN24/CHN1899.DOCX</v>
      </c>
      <c r="R25" s="6" t="str">
        <f>HYPERLINK("https://docs.wto.org/imrd/directdoc.asp?DDFDocuments/v/G/TBTN24/CHN1899.DOCX", "https://docs.wto.org/imrd/directdoc.asp?DDFDocuments/v/G/TBTN24/CHN1899.DOCX")</f>
        <v>https://docs.wto.org/imrd/directdoc.asp?DDFDocuments/v/G/TBTN24/CHN1899.DOCX</v>
      </c>
    </row>
    <row r="26" spans="1:18" ht="60" customHeight="1" x14ac:dyDescent="0.25">
      <c r="A26" s="2" t="s">
        <v>946</v>
      </c>
      <c r="B26" s="7">
        <v>45532</v>
      </c>
      <c r="C26" s="6" t="str">
        <f>HYPERLINK("https://eping.wto.org/en/Search?viewData= G/TBT/N/MYS/124"," G/TBT/N/MYS/124")</f>
        <v xml:space="preserve"> G/TBT/N/MYS/124</v>
      </c>
      <c r="D26" s="6" t="s">
        <v>81</v>
      </c>
      <c r="E26" s="8" t="s">
        <v>82</v>
      </c>
      <c r="F26" s="8" t="s">
        <v>83</v>
      </c>
      <c r="G26" s="8" t="s">
        <v>84</v>
      </c>
      <c r="H26" s="6" t="s">
        <v>22</v>
      </c>
      <c r="I26" s="6" t="s">
        <v>85</v>
      </c>
      <c r="J26" s="6" t="s">
        <v>86</v>
      </c>
      <c r="K26" s="6" t="s">
        <v>22</v>
      </c>
      <c r="L26" s="6"/>
      <c r="M26" s="7">
        <v>45592</v>
      </c>
      <c r="N26" s="6" t="s">
        <v>24</v>
      </c>
      <c r="O26" s="8" t="s">
        <v>87</v>
      </c>
      <c r="P26" s="6" t="str">
        <f>HYPERLINK("https://docs.wto.org/imrd/directdoc.asp?DDFDocuments/t/G/TBTN24/MYS124.DOCX", "https://docs.wto.org/imrd/directdoc.asp?DDFDocuments/t/G/TBTN24/MYS124.DOCX")</f>
        <v>https://docs.wto.org/imrd/directdoc.asp?DDFDocuments/t/G/TBTN24/MYS124.DOCX</v>
      </c>
      <c r="Q26" s="6"/>
      <c r="R26" s="6"/>
    </row>
    <row r="27" spans="1:18" ht="60" customHeight="1" x14ac:dyDescent="0.25">
      <c r="A27" s="2" t="s">
        <v>1062</v>
      </c>
      <c r="B27" s="7">
        <v>45511</v>
      </c>
      <c r="C27" s="6" t="str">
        <f>HYPERLINK("https://eping.wto.org/en/Search?viewData= G/TBT/N/KOR/1223"," G/TBT/N/KOR/1223")</f>
        <v xml:space="preserve"> G/TBT/N/KOR/1223</v>
      </c>
      <c r="D27" s="6" t="s">
        <v>59</v>
      </c>
      <c r="E27" s="8" t="s">
        <v>774</v>
      </c>
      <c r="F27" s="8" t="s">
        <v>775</v>
      </c>
      <c r="G27" s="8" t="s">
        <v>776</v>
      </c>
      <c r="H27" s="6" t="s">
        <v>22</v>
      </c>
      <c r="I27" s="6" t="s">
        <v>22</v>
      </c>
      <c r="J27" s="6" t="s">
        <v>23</v>
      </c>
      <c r="K27" s="6" t="s">
        <v>22</v>
      </c>
      <c r="L27" s="6"/>
      <c r="M27" s="7">
        <v>45571</v>
      </c>
      <c r="N27" s="6" t="s">
        <v>24</v>
      </c>
      <c r="O27" s="8" t="s">
        <v>777</v>
      </c>
      <c r="P27" s="6" t="str">
        <f>HYPERLINK("https://docs.wto.org/imrd/directdoc.asp?DDFDocuments/t/G/TBTN24/KOR1223.DOCX", "https://docs.wto.org/imrd/directdoc.asp?DDFDocuments/t/G/TBTN24/KOR1223.DOCX")</f>
        <v>https://docs.wto.org/imrd/directdoc.asp?DDFDocuments/t/G/TBTN24/KOR1223.DOCX</v>
      </c>
      <c r="Q27" s="6" t="str">
        <f>HYPERLINK("https://docs.wto.org/imrd/directdoc.asp?DDFDocuments/u/G/TBTN24/KOR1223.DOCX", "https://docs.wto.org/imrd/directdoc.asp?DDFDocuments/u/G/TBTN24/KOR1223.DOCX")</f>
        <v>https://docs.wto.org/imrd/directdoc.asp?DDFDocuments/u/G/TBTN24/KOR1223.DOCX</v>
      </c>
      <c r="R27" s="6" t="str">
        <f>HYPERLINK("https://docs.wto.org/imrd/directdoc.asp?DDFDocuments/v/G/TBTN24/KOR1223.DOCX", "https://docs.wto.org/imrd/directdoc.asp?DDFDocuments/v/G/TBTN24/KOR1223.DOCX")</f>
        <v>https://docs.wto.org/imrd/directdoc.asp?DDFDocuments/v/G/TBTN24/KOR1223.DOCX</v>
      </c>
    </row>
    <row r="28" spans="1:18" ht="60" customHeight="1" x14ac:dyDescent="0.25">
      <c r="A28" s="2" t="s">
        <v>1034</v>
      </c>
      <c r="B28" s="7">
        <v>45517</v>
      </c>
      <c r="C28" s="6" t="str">
        <f>HYPERLINK("https://eping.wto.org/en/Search?viewData= G/TBT/N/PRY/141"," G/TBT/N/PRY/141")</f>
        <v xml:space="preserve"> G/TBT/N/PRY/141</v>
      </c>
      <c r="D28" s="6" t="s">
        <v>625</v>
      </c>
      <c r="E28" s="8" t="s">
        <v>626</v>
      </c>
      <c r="F28" s="8" t="s">
        <v>627</v>
      </c>
      <c r="G28" s="8" t="s">
        <v>628</v>
      </c>
      <c r="H28" s="6" t="s">
        <v>629</v>
      </c>
      <c r="I28" s="6" t="s">
        <v>22</v>
      </c>
      <c r="J28" s="6" t="s">
        <v>630</v>
      </c>
      <c r="K28" s="6" t="s">
        <v>38</v>
      </c>
      <c r="L28" s="6"/>
      <c r="M28" s="7">
        <v>45577</v>
      </c>
      <c r="N28" s="6" t="s">
        <v>24</v>
      </c>
      <c r="O28" s="8" t="s">
        <v>631</v>
      </c>
      <c r="P28" s="6" t="str">
        <f>HYPERLINK("https://docs.wto.org/imrd/directdoc.asp?DDFDocuments/t/G/TBTN24/PRY141.DOCX", "https://docs.wto.org/imrd/directdoc.asp?DDFDocuments/t/G/TBTN24/PRY141.DOCX")</f>
        <v>https://docs.wto.org/imrd/directdoc.asp?DDFDocuments/t/G/TBTN24/PRY141.DOCX</v>
      </c>
      <c r="Q28" s="6" t="str">
        <f>HYPERLINK("https://docs.wto.org/imrd/directdoc.asp?DDFDocuments/u/G/TBTN24/PRY141.DOCX", "https://docs.wto.org/imrd/directdoc.asp?DDFDocuments/u/G/TBTN24/PRY141.DOCX")</f>
        <v>https://docs.wto.org/imrd/directdoc.asp?DDFDocuments/u/G/TBTN24/PRY141.DOCX</v>
      </c>
      <c r="R28" s="6" t="str">
        <f>HYPERLINK("https://docs.wto.org/imrd/directdoc.asp?DDFDocuments/v/G/TBTN24/PRY141.DOCX", "https://docs.wto.org/imrd/directdoc.asp?DDFDocuments/v/G/TBTN24/PRY141.DOCX")</f>
        <v>https://docs.wto.org/imrd/directdoc.asp?DDFDocuments/v/G/TBTN24/PRY141.DOCX</v>
      </c>
    </row>
    <row r="29" spans="1:18" ht="60" customHeight="1" x14ac:dyDescent="0.25">
      <c r="A29" s="2" t="s">
        <v>1090</v>
      </c>
      <c r="B29" s="7">
        <v>45505</v>
      </c>
      <c r="C29" s="6" t="str">
        <f>HYPERLINK("https://eping.wto.org/en/Search?viewData= G/TBT/N/CHN/1883"," G/TBT/N/CHN/1883")</f>
        <v xml:space="preserve"> G/TBT/N/CHN/1883</v>
      </c>
      <c r="D29" s="6" t="s">
        <v>96</v>
      </c>
      <c r="E29" s="8" t="s">
        <v>928</v>
      </c>
      <c r="F29" s="8" t="s">
        <v>929</v>
      </c>
      <c r="G29" s="8" t="s">
        <v>930</v>
      </c>
      <c r="H29" s="6" t="s">
        <v>931</v>
      </c>
      <c r="I29" s="6" t="s">
        <v>840</v>
      </c>
      <c r="J29" s="6" t="s">
        <v>285</v>
      </c>
      <c r="K29" s="6" t="s">
        <v>22</v>
      </c>
      <c r="L29" s="6"/>
      <c r="M29" s="7">
        <v>45565</v>
      </c>
      <c r="N29" s="6" t="s">
        <v>24</v>
      </c>
      <c r="O29" s="8" t="s">
        <v>932</v>
      </c>
      <c r="P29" s="6" t="str">
        <f>HYPERLINK("https://docs.wto.org/imrd/directdoc.asp?DDFDocuments/t/G/TBTN24/CHN1883.DOCX", "https://docs.wto.org/imrd/directdoc.asp?DDFDocuments/t/G/TBTN24/CHN1883.DOCX")</f>
        <v>https://docs.wto.org/imrd/directdoc.asp?DDFDocuments/t/G/TBTN24/CHN1883.DOCX</v>
      </c>
      <c r="Q29" s="6" t="str">
        <f>HYPERLINK("https://docs.wto.org/imrd/directdoc.asp?DDFDocuments/u/G/TBTN24/CHN1883.DOCX", "https://docs.wto.org/imrd/directdoc.asp?DDFDocuments/u/G/TBTN24/CHN1883.DOCX")</f>
        <v>https://docs.wto.org/imrd/directdoc.asp?DDFDocuments/u/G/TBTN24/CHN1883.DOCX</v>
      </c>
      <c r="R29" s="6" t="str">
        <f>HYPERLINK("https://docs.wto.org/imrd/directdoc.asp?DDFDocuments/v/G/TBTN24/CHN1883.DOCX", "https://docs.wto.org/imrd/directdoc.asp?DDFDocuments/v/G/TBTN24/CHN1883.DOCX")</f>
        <v>https://docs.wto.org/imrd/directdoc.asp?DDFDocuments/v/G/TBTN24/CHN1883.DOCX</v>
      </c>
    </row>
    <row r="30" spans="1:18" ht="60" customHeight="1" x14ac:dyDescent="0.25">
      <c r="A30" s="2" t="s">
        <v>1038</v>
      </c>
      <c r="B30" s="7">
        <v>45516</v>
      </c>
      <c r="C30" s="6" t="str">
        <f>HYPERLINK("https://eping.wto.org/en/Search?viewData= G/TBT/N/IND/338"," G/TBT/N/IND/338")</f>
        <v xml:space="preserve"> G/TBT/N/IND/338</v>
      </c>
      <c r="D30" s="6" t="s">
        <v>640</v>
      </c>
      <c r="E30" s="8" t="s">
        <v>641</v>
      </c>
      <c r="F30" s="8" t="s">
        <v>642</v>
      </c>
      <c r="G30" s="8" t="s">
        <v>643</v>
      </c>
      <c r="H30" s="6" t="s">
        <v>22</v>
      </c>
      <c r="I30" s="6" t="s">
        <v>22</v>
      </c>
      <c r="J30" s="6" t="s">
        <v>73</v>
      </c>
      <c r="K30" s="6" t="s">
        <v>22</v>
      </c>
      <c r="L30" s="6"/>
      <c r="M30" s="7">
        <v>45576</v>
      </c>
      <c r="N30" s="6" t="s">
        <v>24</v>
      </c>
      <c r="O30" s="8" t="s">
        <v>644</v>
      </c>
      <c r="P30" s="6" t="str">
        <f>HYPERLINK("https://docs.wto.org/imrd/directdoc.asp?DDFDocuments/t/G/TBTN24/IND338.DOCX", "https://docs.wto.org/imrd/directdoc.asp?DDFDocuments/t/G/TBTN24/IND338.DOCX")</f>
        <v>https://docs.wto.org/imrd/directdoc.asp?DDFDocuments/t/G/TBTN24/IND338.DOCX</v>
      </c>
      <c r="Q30" s="6" t="str">
        <f>HYPERLINK("https://docs.wto.org/imrd/directdoc.asp?DDFDocuments/u/G/TBTN24/IND338.DOCX", "https://docs.wto.org/imrd/directdoc.asp?DDFDocuments/u/G/TBTN24/IND338.DOCX")</f>
        <v>https://docs.wto.org/imrd/directdoc.asp?DDFDocuments/u/G/TBTN24/IND338.DOCX</v>
      </c>
      <c r="R30" s="6" t="str">
        <f>HYPERLINK("https://docs.wto.org/imrd/directdoc.asp?DDFDocuments/v/G/TBTN24/IND338.DOCX", "https://docs.wto.org/imrd/directdoc.asp?DDFDocuments/v/G/TBTN24/IND338.DOCX")</f>
        <v>https://docs.wto.org/imrd/directdoc.asp?DDFDocuments/v/G/TBTN24/IND338.DOCX</v>
      </c>
    </row>
    <row r="31" spans="1:18" ht="60" customHeight="1" x14ac:dyDescent="0.25">
      <c r="A31" s="2" t="s">
        <v>936</v>
      </c>
      <c r="B31" s="7">
        <v>45523</v>
      </c>
      <c r="C31" s="6" t="str">
        <f>HYPERLINK("https://eping.wto.org/en/Search?viewData= G/TBT/N/BRA/1561"," G/TBT/N/BRA/1561")</f>
        <v xml:space="preserve"> G/TBT/N/BRA/1561</v>
      </c>
      <c r="D31" s="6" t="s">
        <v>154</v>
      </c>
      <c r="E31" s="8" t="s">
        <v>398</v>
      </c>
      <c r="F31" s="8" t="s">
        <v>399</v>
      </c>
      <c r="G31" s="8" t="s">
        <v>400</v>
      </c>
      <c r="H31" s="6" t="s">
        <v>401</v>
      </c>
      <c r="I31" s="6" t="s">
        <v>402</v>
      </c>
      <c r="J31" s="6" t="s">
        <v>23</v>
      </c>
      <c r="K31" s="6" t="s">
        <v>22</v>
      </c>
      <c r="L31" s="6"/>
      <c r="M31" s="7">
        <v>45535</v>
      </c>
      <c r="N31" s="6" t="s">
        <v>24</v>
      </c>
      <c r="O31" s="8" t="s">
        <v>403</v>
      </c>
      <c r="P31" s="6" t="str">
        <f>HYPERLINK("https://docs.wto.org/imrd/directdoc.asp?DDFDocuments/t/G/TBTN24/BRA1561.DOCX", "https://docs.wto.org/imrd/directdoc.asp?DDFDocuments/t/G/TBTN24/BRA1561.DOCX")</f>
        <v>https://docs.wto.org/imrd/directdoc.asp?DDFDocuments/t/G/TBTN24/BRA1561.DOCX</v>
      </c>
      <c r="Q31" s="6" t="str">
        <f>HYPERLINK("https://docs.wto.org/imrd/directdoc.asp?DDFDocuments/u/G/TBTN24/BRA1561.DOCX", "https://docs.wto.org/imrd/directdoc.asp?DDFDocuments/u/G/TBTN24/BRA1561.DOCX")</f>
        <v>https://docs.wto.org/imrd/directdoc.asp?DDFDocuments/u/G/TBTN24/BRA1561.DOCX</v>
      </c>
      <c r="R31" s="6" t="str">
        <f>HYPERLINK("https://docs.wto.org/imrd/directdoc.asp?DDFDocuments/v/G/TBTN24/BRA1561.DOCX", "https://docs.wto.org/imrd/directdoc.asp?DDFDocuments/v/G/TBTN24/BRA1561.DOCX")</f>
        <v>https://docs.wto.org/imrd/directdoc.asp?DDFDocuments/v/G/TBTN24/BRA1561.DOCX</v>
      </c>
    </row>
    <row r="32" spans="1:18" ht="60" customHeight="1" x14ac:dyDescent="0.25">
      <c r="A32" s="2" t="s">
        <v>1043</v>
      </c>
      <c r="B32" s="7">
        <v>45516</v>
      </c>
      <c r="C32" s="6" t="str">
        <f>HYPERLINK("https://eping.wto.org/en/Search?viewData= G/TBT/N/TUR/215"," G/TBT/N/TUR/215")</f>
        <v xml:space="preserve"> G/TBT/N/TUR/215</v>
      </c>
      <c r="D32" s="6" t="s">
        <v>359</v>
      </c>
      <c r="E32" s="8" t="s">
        <v>645</v>
      </c>
      <c r="F32" s="8" t="s">
        <v>646</v>
      </c>
      <c r="G32" s="8" t="s">
        <v>647</v>
      </c>
      <c r="H32" s="6" t="s">
        <v>22</v>
      </c>
      <c r="I32" s="6" t="s">
        <v>22</v>
      </c>
      <c r="J32" s="6" t="s">
        <v>429</v>
      </c>
      <c r="K32" s="6" t="s">
        <v>22</v>
      </c>
      <c r="L32" s="6"/>
      <c r="M32" s="7">
        <v>45576</v>
      </c>
      <c r="N32" s="6" t="s">
        <v>24</v>
      </c>
      <c r="O32" s="8" t="s">
        <v>648</v>
      </c>
      <c r="P32" s="6" t="str">
        <f>HYPERLINK("https://docs.wto.org/imrd/directdoc.asp?DDFDocuments/t/G/TBTN24/TUR215.DOCX", "https://docs.wto.org/imrd/directdoc.asp?DDFDocuments/t/G/TBTN24/TUR215.DOCX")</f>
        <v>https://docs.wto.org/imrd/directdoc.asp?DDFDocuments/t/G/TBTN24/TUR215.DOCX</v>
      </c>
      <c r="Q32" s="6" t="str">
        <f>HYPERLINK("https://docs.wto.org/imrd/directdoc.asp?DDFDocuments/u/G/TBTN24/TUR215.DOCX", "https://docs.wto.org/imrd/directdoc.asp?DDFDocuments/u/G/TBTN24/TUR215.DOCX")</f>
        <v>https://docs.wto.org/imrd/directdoc.asp?DDFDocuments/u/G/TBTN24/TUR215.DOCX</v>
      </c>
      <c r="R32" s="6" t="str">
        <f>HYPERLINK("https://docs.wto.org/imrd/directdoc.asp?DDFDocuments/v/G/TBTN24/TUR215.DOCX", "https://docs.wto.org/imrd/directdoc.asp?DDFDocuments/v/G/TBTN24/TUR215.DOCX")</f>
        <v>https://docs.wto.org/imrd/directdoc.asp?DDFDocuments/v/G/TBTN24/TUR215.DOCX</v>
      </c>
    </row>
    <row r="33" spans="1:18" ht="60" customHeight="1" x14ac:dyDescent="0.25">
      <c r="A33" s="2" t="s">
        <v>1015</v>
      </c>
      <c r="B33" s="7">
        <v>45519</v>
      </c>
      <c r="C33" s="6" t="str">
        <f>HYPERLINK("https://eping.wto.org/en/Search?viewData= G/TBT/N/TUR/217"," G/TBT/N/TUR/217")</f>
        <v xml:space="preserve"> G/TBT/N/TUR/217</v>
      </c>
      <c r="D33" s="6" t="s">
        <v>359</v>
      </c>
      <c r="E33" s="8" t="s">
        <v>426</v>
      </c>
      <c r="F33" s="8" t="s">
        <v>427</v>
      </c>
      <c r="G33" s="8" t="s">
        <v>428</v>
      </c>
      <c r="H33" s="6" t="s">
        <v>22</v>
      </c>
      <c r="I33" s="6" t="s">
        <v>22</v>
      </c>
      <c r="J33" s="6" t="s">
        <v>429</v>
      </c>
      <c r="K33" s="6" t="s">
        <v>22</v>
      </c>
      <c r="L33" s="6"/>
      <c r="M33" s="7">
        <v>45579</v>
      </c>
      <c r="N33" s="6" t="s">
        <v>24</v>
      </c>
      <c r="O33" s="8" t="s">
        <v>430</v>
      </c>
      <c r="P33" s="6" t="str">
        <f>HYPERLINK("https://docs.wto.org/imrd/directdoc.asp?DDFDocuments/t/G/TBTN24/TUR217.DOCX", "https://docs.wto.org/imrd/directdoc.asp?DDFDocuments/t/G/TBTN24/TUR217.DOCX")</f>
        <v>https://docs.wto.org/imrd/directdoc.asp?DDFDocuments/t/G/TBTN24/TUR217.DOCX</v>
      </c>
      <c r="Q33" s="6" t="str">
        <f>HYPERLINK("https://docs.wto.org/imrd/directdoc.asp?DDFDocuments/u/G/TBTN24/TUR217.DOCX", "https://docs.wto.org/imrd/directdoc.asp?DDFDocuments/u/G/TBTN24/TUR217.DOCX")</f>
        <v>https://docs.wto.org/imrd/directdoc.asp?DDFDocuments/u/G/TBTN24/TUR217.DOCX</v>
      </c>
      <c r="R33" s="6" t="str">
        <f>HYPERLINK("https://docs.wto.org/imrd/directdoc.asp?DDFDocuments/v/G/TBTN24/TUR217.DOCX", "https://docs.wto.org/imrd/directdoc.asp?DDFDocuments/v/G/TBTN24/TUR217.DOCX")</f>
        <v>https://docs.wto.org/imrd/directdoc.asp?DDFDocuments/v/G/TBTN24/TUR217.DOCX</v>
      </c>
    </row>
    <row r="34" spans="1:18" ht="60" customHeight="1" x14ac:dyDescent="0.25">
      <c r="A34" s="2" t="s">
        <v>956</v>
      </c>
      <c r="B34" s="7">
        <v>45531</v>
      </c>
      <c r="C34" s="6" t="str">
        <f>HYPERLINK("https://eping.wto.org/en/Search?viewData= G/TBT/N/CHL/699"," G/TBT/N/CHL/699")</f>
        <v xml:space="preserve"> G/TBT/N/CHL/699</v>
      </c>
      <c r="D34" s="6" t="s">
        <v>39</v>
      </c>
      <c r="E34" s="8" t="s">
        <v>160</v>
      </c>
      <c r="F34" s="8" t="s">
        <v>161</v>
      </c>
      <c r="G34" s="8" t="s">
        <v>162</v>
      </c>
      <c r="H34" s="6" t="s">
        <v>163</v>
      </c>
      <c r="I34" s="6" t="s">
        <v>164</v>
      </c>
      <c r="J34" s="6" t="s">
        <v>43</v>
      </c>
      <c r="K34" s="6" t="s">
        <v>22</v>
      </c>
      <c r="L34" s="6"/>
      <c r="M34" s="7">
        <v>45576</v>
      </c>
      <c r="N34" s="6" t="s">
        <v>24</v>
      </c>
      <c r="O34" s="8" t="s">
        <v>165</v>
      </c>
      <c r="P34" s="6" t="str">
        <f>HYPERLINK("https://docs.wto.org/imrd/directdoc.asp?DDFDocuments/t/G/TBTN24/CHL699.DOCX", "https://docs.wto.org/imrd/directdoc.asp?DDFDocuments/t/G/TBTN24/CHL699.DOCX")</f>
        <v>https://docs.wto.org/imrd/directdoc.asp?DDFDocuments/t/G/TBTN24/CHL699.DOCX</v>
      </c>
      <c r="Q34" s="6"/>
      <c r="R34" s="6" t="str">
        <f>HYPERLINK("https://docs.wto.org/imrd/directdoc.asp?DDFDocuments/v/G/TBTN24/CHL699.DOCX", "https://docs.wto.org/imrd/directdoc.asp?DDFDocuments/v/G/TBTN24/CHL699.DOCX")</f>
        <v>https://docs.wto.org/imrd/directdoc.asp?DDFDocuments/v/G/TBTN24/CHL699.DOCX</v>
      </c>
    </row>
    <row r="35" spans="1:18" ht="60" customHeight="1" x14ac:dyDescent="0.25">
      <c r="A35" s="2" t="s">
        <v>1046</v>
      </c>
      <c r="B35" s="7">
        <v>45516</v>
      </c>
      <c r="C35" s="6" t="str">
        <f>HYPERLINK("https://eping.wto.org/en/Search?viewData= G/TBT/N/TUR/216"," G/TBT/N/TUR/216")</f>
        <v xml:space="preserve"> G/TBT/N/TUR/216</v>
      </c>
      <c r="D35" s="6" t="s">
        <v>359</v>
      </c>
      <c r="E35" s="8" t="s">
        <v>668</v>
      </c>
      <c r="F35" s="8" t="s">
        <v>669</v>
      </c>
      <c r="G35" s="8" t="s">
        <v>670</v>
      </c>
      <c r="H35" s="6" t="s">
        <v>22</v>
      </c>
      <c r="I35" s="6" t="s">
        <v>22</v>
      </c>
      <c r="J35" s="6" t="s">
        <v>671</v>
      </c>
      <c r="K35" s="6" t="s">
        <v>22</v>
      </c>
      <c r="L35" s="6"/>
      <c r="M35" s="7">
        <v>45576</v>
      </c>
      <c r="N35" s="6" t="s">
        <v>24</v>
      </c>
      <c r="O35" s="8" t="s">
        <v>672</v>
      </c>
      <c r="P35" s="6" t="str">
        <f>HYPERLINK("https://docs.wto.org/imrd/directdoc.asp?DDFDocuments/t/G/TBTN24/TUR216.DOCX", "https://docs.wto.org/imrd/directdoc.asp?DDFDocuments/t/G/TBTN24/TUR216.DOCX")</f>
        <v>https://docs.wto.org/imrd/directdoc.asp?DDFDocuments/t/G/TBTN24/TUR216.DOCX</v>
      </c>
      <c r="Q35" s="6" t="str">
        <f>HYPERLINK("https://docs.wto.org/imrd/directdoc.asp?DDFDocuments/u/G/TBTN24/TUR216.DOCX", "https://docs.wto.org/imrd/directdoc.asp?DDFDocuments/u/G/TBTN24/TUR216.DOCX")</f>
        <v>https://docs.wto.org/imrd/directdoc.asp?DDFDocuments/u/G/TBTN24/TUR216.DOCX</v>
      </c>
      <c r="R35" s="6" t="str">
        <f>HYPERLINK("https://docs.wto.org/imrd/directdoc.asp?DDFDocuments/v/G/TBTN24/TUR216.DOCX", "https://docs.wto.org/imrd/directdoc.asp?DDFDocuments/v/G/TBTN24/TUR216.DOCX")</f>
        <v>https://docs.wto.org/imrd/directdoc.asp?DDFDocuments/v/G/TBTN24/TUR216.DOCX</v>
      </c>
    </row>
    <row r="36" spans="1:18" ht="60" customHeight="1" x14ac:dyDescent="0.25">
      <c r="A36" s="2" t="s">
        <v>1092</v>
      </c>
      <c r="B36" s="7">
        <v>45505</v>
      </c>
      <c r="C36" s="6" t="str">
        <f>HYPERLINK("https://eping.wto.org/en/Search?viewData= G/TBT/N/JAM/125"," G/TBT/N/JAM/125")</f>
        <v xml:space="preserve"> G/TBT/N/JAM/125</v>
      </c>
      <c r="D36" s="6" t="s">
        <v>919</v>
      </c>
      <c r="E36" s="8" t="s">
        <v>920</v>
      </c>
      <c r="F36" s="8" t="s">
        <v>921</v>
      </c>
      <c r="G36" s="8" t="s">
        <v>922</v>
      </c>
      <c r="H36" s="6" t="s">
        <v>923</v>
      </c>
      <c r="I36" s="6" t="s">
        <v>22</v>
      </c>
      <c r="J36" s="6" t="s">
        <v>285</v>
      </c>
      <c r="K36" s="6" t="s">
        <v>22</v>
      </c>
      <c r="L36" s="6"/>
      <c r="M36" s="7">
        <v>45534</v>
      </c>
      <c r="N36" s="6" t="s">
        <v>24</v>
      </c>
      <c r="O36" s="8" t="s">
        <v>924</v>
      </c>
      <c r="P36" s="6" t="str">
        <f>HYPERLINK("https://docs.wto.org/imrd/directdoc.asp?DDFDocuments/t/G/TBTN24/JAM125.DOCX", "https://docs.wto.org/imrd/directdoc.asp?DDFDocuments/t/G/TBTN24/JAM125.DOCX")</f>
        <v>https://docs.wto.org/imrd/directdoc.asp?DDFDocuments/t/G/TBTN24/JAM125.DOCX</v>
      </c>
      <c r="Q36" s="6" t="str">
        <f>HYPERLINK("https://docs.wto.org/imrd/directdoc.asp?DDFDocuments/u/G/TBTN24/JAM125.DOCX", "https://docs.wto.org/imrd/directdoc.asp?DDFDocuments/u/G/TBTN24/JAM125.DOCX")</f>
        <v>https://docs.wto.org/imrd/directdoc.asp?DDFDocuments/u/G/TBTN24/JAM125.DOCX</v>
      </c>
      <c r="R36" s="6" t="str">
        <f>HYPERLINK("https://docs.wto.org/imrd/directdoc.asp?DDFDocuments/v/G/TBTN24/JAM125.DOCX", "https://docs.wto.org/imrd/directdoc.asp?DDFDocuments/v/G/TBTN24/JAM125.DOCX")</f>
        <v>https://docs.wto.org/imrd/directdoc.asp?DDFDocuments/v/G/TBTN24/JAM125.DOCX</v>
      </c>
    </row>
    <row r="37" spans="1:18" ht="60" customHeight="1" x14ac:dyDescent="0.25">
      <c r="A37" s="2" t="s">
        <v>1089</v>
      </c>
      <c r="B37" s="7">
        <v>45505</v>
      </c>
      <c r="C37" s="6" t="str">
        <f>HYPERLINK("https://eping.wto.org/en/Search?viewData= G/TBT/N/JAM/126"," G/TBT/N/JAM/126")</f>
        <v xml:space="preserve"> G/TBT/N/JAM/126</v>
      </c>
      <c r="D37" s="6" t="s">
        <v>919</v>
      </c>
      <c r="E37" s="8" t="s">
        <v>925</v>
      </c>
      <c r="F37" s="8" t="s">
        <v>926</v>
      </c>
      <c r="G37" s="8" t="s">
        <v>922</v>
      </c>
      <c r="H37" s="6" t="s">
        <v>923</v>
      </c>
      <c r="I37" s="6" t="s">
        <v>22</v>
      </c>
      <c r="J37" s="6" t="s">
        <v>285</v>
      </c>
      <c r="K37" s="6" t="s">
        <v>22</v>
      </c>
      <c r="L37" s="6"/>
      <c r="M37" s="7">
        <v>45534</v>
      </c>
      <c r="N37" s="6" t="s">
        <v>24</v>
      </c>
      <c r="O37" s="8" t="s">
        <v>927</v>
      </c>
      <c r="P37" s="6" t="str">
        <f>HYPERLINK("https://docs.wto.org/imrd/directdoc.asp?DDFDocuments/t/G/TBTN24/JAM126.DOCX", "https://docs.wto.org/imrd/directdoc.asp?DDFDocuments/t/G/TBTN24/JAM126.DOCX")</f>
        <v>https://docs.wto.org/imrd/directdoc.asp?DDFDocuments/t/G/TBTN24/JAM126.DOCX</v>
      </c>
      <c r="Q37" s="6" t="str">
        <f>HYPERLINK("https://docs.wto.org/imrd/directdoc.asp?DDFDocuments/u/G/TBTN24/JAM126.DOCX", "https://docs.wto.org/imrd/directdoc.asp?DDFDocuments/u/G/TBTN24/JAM126.DOCX")</f>
        <v>https://docs.wto.org/imrd/directdoc.asp?DDFDocuments/u/G/TBTN24/JAM126.DOCX</v>
      </c>
      <c r="R37" s="6" t="str">
        <f>HYPERLINK("https://docs.wto.org/imrd/directdoc.asp?DDFDocuments/v/G/TBTN24/JAM126.DOCX", "https://docs.wto.org/imrd/directdoc.asp?DDFDocuments/v/G/TBTN24/JAM126.DOCX")</f>
        <v>https://docs.wto.org/imrd/directdoc.asp?DDFDocuments/v/G/TBTN24/JAM126.DOCX</v>
      </c>
    </row>
    <row r="38" spans="1:18" ht="60" customHeight="1" x14ac:dyDescent="0.25">
      <c r="A38" s="2" t="s">
        <v>1000</v>
      </c>
      <c r="B38" s="7">
        <v>45518</v>
      </c>
      <c r="C38" s="6" t="str">
        <f>HYPERLINK("https://eping.wto.org/en/Search?viewData= G/TBT/N/THA/749"," G/TBT/N/THA/749")</f>
        <v xml:space="preserve"> G/TBT/N/THA/749</v>
      </c>
      <c r="D38" s="6" t="s">
        <v>366</v>
      </c>
      <c r="E38" s="8" t="s">
        <v>458</v>
      </c>
      <c r="F38" s="8" t="s">
        <v>459</v>
      </c>
      <c r="G38" s="8" t="s">
        <v>460</v>
      </c>
      <c r="H38" s="6" t="s">
        <v>22</v>
      </c>
      <c r="I38" s="6" t="s">
        <v>461</v>
      </c>
      <c r="J38" s="6" t="s">
        <v>43</v>
      </c>
      <c r="K38" s="6" t="s">
        <v>22</v>
      </c>
      <c r="L38" s="6"/>
      <c r="M38" s="7">
        <v>45578</v>
      </c>
      <c r="N38" s="6" t="s">
        <v>24</v>
      </c>
      <c r="O38" s="8" t="s">
        <v>462</v>
      </c>
      <c r="P38" s="6" t="str">
        <f>HYPERLINK("https://docs.wto.org/imrd/directdoc.asp?DDFDocuments/t/G/TBTN24/THA749.DOCX", "https://docs.wto.org/imrd/directdoc.asp?DDFDocuments/t/G/TBTN24/THA749.DOCX")</f>
        <v>https://docs.wto.org/imrd/directdoc.asp?DDFDocuments/t/G/TBTN24/THA749.DOCX</v>
      </c>
      <c r="Q38" s="6" t="str">
        <f>HYPERLINK("https://docs.wto.org/imrd/directdoc.asp?DDFDocuments/u/G/TBTN24/THA749.DOCX", "https://docs.wto.org/imrd/directdoc.asp?DDFDocuments/u/G/TBTN24/THA749.DOCX")</f>
        <v>https://docs.wto.org/imrd/directdoc.asp?DDFDocuments/u/G/TBTN24/THA749.DOCX</v>
      </c>
      <c r="R38" s="6" t="str">
        <f>HYPERLINK("https://docs.wto.org/imrd/directdoc.asp?DDFDocuments/v/G/TBTN24/THA749.DOCX", "https://docs.wto.org/imrd/directdoc.asp?DDFDocuments/v/G/TBTN24/THA749.DOCX")</f>
        <v>https://docs.wto.org/imrd/directdoc.asp?DDFDocuments/v/G/TBTN24/THA749.DOCX</v>
      </c>
    </row>
    <row r="39" spans="1:18" ht="60" customHeight="1" x14ac:dyDescent="0.25">
      <c r="A39" s="2" t="s">
        <v>1023</v>
      </c>
      <c r="B39" s="7">
        <v>45517</v>
      </c>
      <c r="C39" s="6" t="str">
        <f>HYPERLINK("https://eping.wto.org/en/Search?viewData= G/TBT/N/BDI/492, G/TBT/N/KEN/1652, G/TBT/N/RWA/1041, G/TBT/N/TZA/1155, G/TBT/N/UGA/1992"," G/TBT/N/BDI/492, G/TBT/N/KEN/1652, G/TBT/N/RWA/1041, G/TBT/N/TZA/1155, G/TBT/N/UGA/1992")</f>
        <v xml:space="preserve"> G/TBT/N/BDI/492, G/TBT/N/KEN/1652, G/TBT/N/RWA/1041, G/TBT/N/TZA/1155, G/TBT/N/UGA/1992</v>
      </c>
      <c r="D39" s="6" t="s">
        <v>494</v>
      </c>
      <c r="E39" s="8" t="s">
        <v>575</v>
      </c>
      <c r="F39" s="8" t="s">
        <v>576</v>
      </c>
      <c r="G39" s="8" t="s">
        <v>577</v>
      </c>
      <c r="H39" s="6" t="s">
        <v>578</v>
      </c>
      <c r="I39" s="6" t="s">
        <v>468</v>
      </c>
      <c r="J39" s="6" t="s">
        <v>469</v>
      </c>
      <c r="K39" s="6" t="s">
        <v>38</v>
      </c>
      <c r="L39" s="6"/>
      <c r="M39" s="7">
        <v>45577</v>
      </c>
      <c r="N39" s="6" t="s">
        <v>24</v>
      </c>
      <c r="O39" s="8" t="s">
        <v>579</v>
      </c>
      <c r="P39" s="6" t="str">
        <f>HYPERLINK("https://docs.wto.org/imrd/directdoc.asp?DDFDocuments/t/G/TBTN24/BDI492.DOCX", "https://docs.wto.org/imrd/directdoc.asp?DDFDocuments/t/G/TBTN24/BDI492.DOCX")</f>
        <v>https://docs.wto.org/imrd/directdoc.asp?DDFDocuments/t/G/TBTN24/BDI492.DOCX</v>
      </c>
      <c r="Q39" s="6" t="str">
        <f>HYPERLINK("https://docs.wto.org/imrd/directdoc.asp?DDFDocuments/u/G/TBTN24/BDI492.DOCX", "https://docs.wto.org/imrd/directdoc.asp?DDFDocuments/u/G/TBTN24/BDI492.DOCX")</f>
        <v>https://docs.wto.org/imrd/directdoc.asp?DDFDocuments/u/G/TBTN24/BDI492.DOCX</v>
      </c>
      <c r="R39" s="6" t="str">
        <f>HYPERLINK("https://docs.wto.org/imrd/directdoc.asp?DDFDocuments/v/G/TBTN24/BDI492.DOCX", "https://docs.wto.org/imrd/directdoc.asp?DDFDocuments/v/G/TBTN24/BDI492.DOCX")</f>
        <v>https://docs.wto.org/imrd/directdoc.asp?DDFDocuments/v/G/TBTN24/BDI492.DOCX</v>
      </c>
    </row>
    <row r="40" spans="1:18" ht="60" customHeight="1" x14ac:dyDescent="0.25">
      <c r="A40" s="2" t="s">
        <v>1022</v>
      </c>
      <c r="B40" s="7">
        <v>45517</v>
      </c>
      <c r="C40" s="6" t="str">
        <f>HYPERLINK("https://eping.wto.org/en/Search?viewData= G/TBT/N/BDI/492, G/TBT/N/KEN/1652, G/TBT/N/RWA/1041, G/TBT/N/TZA/1155, G/TBT/N/UGA/1992"," G/TBT/N/BDI/492, G/TBT/N/KEN/1652, G/TBT/N/RWA/1041, G/TBT/N/TZA/1155, G/TBT/N/UGA/1992")</f>
        <v xml:space="preserve"> G/TBT/N/BDI/492, G/TBT/N/KEN/1652, G/TBT/N/RWA/1041, G/TBT/N/TZA/1155, G/TBT/N/UGA/1992</v>
      </c>
      <c r="D40" s="6" t="s">
        <v>511</v>
      </c>
      <c r="E40" s="8" t="s">
        <v>575</v>
      </c>
      <c r="F40" s="8" t="s">
        <v>576</v>
      </c>
      <c r="G40" s="8" t="s">
        <v>577</v>
      </c>
      <c r="H40" s="6" t="s">
        <v>578</v>
      </c>
      <c r="I40" s="6" t="s">
        <v>468</v>
      </c>
      <c r="J40" s="6" t="s">
        <v>469</v>
      </c>
      <c r="K40" s="6" t="s">
        <v>38</v>
      </c>
      <c r="L40" s="6"/>
      <c r="M40" s="7">
        <v>45577</v>
      </c>
      <c r="N40" s="6" t="s">
        <v>24</v>
      </c>
      <c r="O40" s="8" t="s">
        <v>579</v>
      </c>
      <c r="P40" s="6" t="str">
        <f>HYPERLINK("https://docs.wto.org/imrd/directdoc.asp?DDFDocuments/t/G/TBTN24/BDI492.DOCX", "https://docs.wto.org/imrd/directdoc.asp?DDFDocuments/t/G/TBTN24/BDI492.DOCX")</f>
        <v>https://docs.wto.org/imrd/directdoc.asp?DDFDocuments/t/G/TBTN24/BDI492.DOCX</v>
      </c>
      <c r="Q40" s="6" t="str">
        <f>HYPERLINK("https://docs.wto.org/imrd/directdoc.asp?DDFDocuments/u/G/TBTN24/BDI492.DOCX", "https://docs.wto.org/imrd/directdoc.asp?DDFDocuments/u/G/TBTN24/BDI492.DOCX")</f>
        <v>https://docs.wto.org/imrd/directdoc.asp?DDFDocuments/u/G/TBTN24/BDI492.DOCX</v>
      </c>
      <c r="R40" s="6" t="str">
        <f>HYPERLINK("https://docs.wto.org/imrd/directdoc.asp?DDFDocuments/v/G/TBTN24/BDI492.DOCX", "https://docs.wto.org/imrd/directdoc.asp?DDFDocuments/v/G/TBTN24/BDI492.DOCX")</f>
        <v>https://docs.wto.org/imrd/directdoc.asp?DDFDocuments/v/G/TBTN24/BDI492.DOCX</v>
      </c>
    </row>
    <row r="41" spans="1:18" ht="60" customHeight="1" x14ac:dyDescent="0.25">
      <c r="A41" s="2" t="s">
        <v>1024</v>
      </c>
      <c r="B41" s="7">
        <v>45517</v>
      </c>
      <c r="C41" s="6" t="str">
        <f>HYPERLINK("https://eping.wto.org/en/Search?viewData= G/TBT/N/BDI/492, G/TBT/N/KEN/1652, G/TBT/N/RWA/1041, G/TBT/N/TZA/1155, G/TBT/N/UGA/1992"," G/TBT/N/BDI/492, G/TBT/N/KEN/1652, G/TBT/N/RWA/1041, G/TBT/N/TZA/1155, G/TBT/N/UGA/1992")</f>
        <v xml:space="preserve"> G/TBT/N/BDI/492, G/TBT/N/KEN/1652, G/TBT/N/RWA/1041, G/TBT/N/TZA/1155, G/TBT/N/UGA/1992</v>
      </c>
      <c r="D41" s="6" t="s">
        <v>471</v>
      </c>
      <c r="E41" s="8" t="s">
        <v>575</v>
      </c>
      <c r="F41" s="8" t="s">
        <v>576</v>
      </c>
      <c r="G41" s="8" t="s">
        <v>577</v>
      </c>
      <c r="H41" s="6" t="s">
        <v>578</v>
      </c>
      <c r="I41" s="6" t="s">
        <v>468</v>
      </c>
      <c r="J41" s="6" t="s">
        <v>469</v>
      </c>
      <c r="K41" s="6" t="s">
        <v>38</v>
      </c>
      <c r="L41" s="6"/>
      <c r="M41" s="7">
        <v>45577</v>
      </c>
      <c r="N41" s="6" t="s">
        <v>24</v>
      </c>
      <c r="O41" s="8" t="s">
        <v>579</v>
      </c>
      <c r="P41" s="6" t="str">
        <f>HYPERLINK("https://docs.wto.org/imrd/directdoc.asp?DDFDocuments/t/G/TBTN24/BDI492.DOCX", "https://docs.wto.org/imrd/directdoc.asp?DDFDocuments/t/G/TBTN24/BDI492.DOCX")</f>
        <v>https://docs.wto.org/imrd/directdoc.asp?DDFDocuments/t/G/TBTN24/BDI492.DOCX</v>
      </c>
      <c r="Q41" s="6" t="str">
        <f>HYPERLINK("https://docs.wto.org/imrd/directdoc.asp?DDFDocuments/u/G/TBTN24/BDI492.DOCX", "https://docs.wto.org/imrd/directdoc.asp?DDFDocuments/u/G/TBTN24/BDI492.DOCX")</f>
        <v>https://docs.wto.org/imrd/directdoc.asp?DDFDocuments/u/G/TBTN24/BDI492.DOCX</v>
      </c>
      <c r="R41" s="6" t="str">
        <f>HYPERLINK("https://docs.wto.org/imrd/directdoc.asp?DDFDocuments/v/G/TBTN24/BDI492.DOCX", "https://docs.wto.org/imrd/directdoc.asp?DDFDocuments/v/G/TBTN24/BDI492.DOCX")</f>
        <v>https://docs.wto.org/imrd/directdoc.asp?DDFDocuments/v/G/TBTN24/BDI492.DOCX</v>
      </c>
    </row>
    <row r="42" spans="1:18" ht="60" customHeight="1" x14ac:dyDescent="0.25">
      <c r="A42" s="2" t="s">
        <v>1024</v>
      </c>
      <c r="B42" s="7">
        <v>45517</v>
      </c>
      <c r="C42" s="6" t="str">
        <f>HYPERLINK("https://eping.wto.org/en/Search?viewData= G/TBT/N/BDI/492, G/TBT/N/KEN/1652, G/TBT/N/RWA/1041, G/TBT/N/TZA/1155, G/TBT/N/UGA/1992"," G/TBT/N/BDI/492, G/TBT/N/KEN/1652, G/TBT/N/RWA/1041, G/TBT/N/TZA/1155, G/TBT/N/UGA/1992")</f>
        <v xml:space="preserve"> G/TBT/N/BDI/492, G/TBT/N/KEN/1652, G/TBT/N/RWA/1041, G/TBT/N/TZA/1155, G/TBT/N/UGA/1992</v>
      </c>
      <c r="D42" s="6" t="s">
        <v>521</v>
      </c>
      <c r="E42" s="8" t="s">
        <v>575</v>
      </c>
      <c r="F42" s="8" t="s">
        <v>576</v>
      </c>
      <c r="G42" s="8" t="s">
        <v>577</v>
      </c>
      <c r="H42" s="6" t="s">
        <v>578</v>
      </c>
      <c r="I42" s="6" t="s">
        <v>468</v>
      </c>
      <c r="J42" s="6" t="s">
        <v>469</v>
      </c>
      <c r="K42" s="6" t="s">
        <v>38</v>
      </c>
      <c r="L42" s="6"/>
      <c r="M42" s="7">
        <v>45577</v>
      </c>
      <c r="N42" s="6" t="s">
        <v>24</v>
      </c>
      <c r="O42" s="8" t="s">
        <v>579</v>
      </c>
      <c r="P42" s="6" t="str">
        <f>HYPERLINK("https://docs.wto.org/imrd/directdoc.asp?DDFDocuments/t/G/TBTN24/BDI492.DOCX", "https://docs.wto.org/imrd/directdoc.asp?DDFDocuments/t/G/TBTN24/BDI492.DOCX")</f>
        <v>https://docs.wto.org/imrd/directdoc.asp?DDFDocuments/t/G/TBTN24/BDI492.DOCX</v>
      </c>
      <c r="Q42" s="6" t="str">
        <f>HYPERLINK("https://docs.wto.org/imrd/directdoc.asp?DDFDocuments/u/G/TBTN24/BDI492.DOCX", "https://docs.wto.org/imrd/directdoc.asp?DDFDocuments/u/G/TBTN24/BDI492.DOCX")</f>
        <v>https://docs.wto.org/imrd/directdoc.asp?DDFDocuments/u/G/TBTN24/BDI492.DOCX</v>
      </c>
      <c r="R42" s="6" t="str">
        <f>HYPERLINK("https://docs.wto.org/imrd/directdoc.asp?DDFDocuments/v/G/TBTN24/BDI492.DOCX", "https://docs.wto.org/imrd/directdoc.asp?DDFDocuments/v/G/TBTN24/BDI492.DOCX")</f>
        <v>https://docs.wto.org/imrd/directdoc.asp?DDFDocuments/v/G/TBTN24/BDI492.DOCX</v>
      </c>
    </row>
    <row r="43" spans="1:18" ht="60" customHeight="1" x14ac:dyDescent="0.25">
      <c r="A43" s="2" t="s">
        <v>1024</v>
      </c>
      <c r="B43" s="7">
        <v>45517</v>
      </c>
      <c r="C43" s="6" t="str">
        <f>HYPERLINK("https://eping.wto.org/en/Search?viewData= G/TBT/N/BDI/492, G/TBT/N/KEN/1652, G/TBT/N/RWA/1041, G/TBT/N/TZA/1155, G/TBT/N/UGA/1992"," G/TBT/N/BDI/492, G/TBT/N/KEN/1652, G/TBT/N/RWA/1041, G/TBT/N/TZA/1155, G/TBT/N/UGA/1992")</f>
        <v xml:space="preserve"> G/TBT/N/BDI/492, G/TBT/N/KEN/1652, G/TBT/N/RWA/1041, G/TBT/N/TZA/1155, G/TBT/N/UGA/1992</v>
      </c>
      <c r="D43" s="6" t="s">
        <v>463</v>
      </c>
      <c r="E43" s="8" t="s">
        <v>575</v>
      </c>
      <c r="F43" s="8" t="s">
        <v>576</v>
      </c>
      <c r="G43" s="8" t="s">
        <v>577</v>
      </c>
      <c r="H43" s="6" t="s">
        <v>578</v>
      </c>
      <c r="I43" s="6" t="s">
        <v>468</v>
      </c>
      <c r="J43" s="6" t="s">
        <v>469</v>
      </c>
      <c r="K43" s="6" t="s">
        <v>38</v>
      </c>
      <c r="L43" s="6"/>
      <c r="M43" s="7">
        <v>45577</v>
      </c>
      <c r="N43" s="6" t="s">
        <v>24</v>
      </c>
      <c r="O43" s="8" t="s">
        <v>579</v>
      </c>
      <c r="P43" s="6" t="str">
        <f>HYPERLINK("https://docs.wto.org/imrd/directdoc.asp?DDFDocuments/t/G/TBTN24/BDI492.DOCX", "https://docs.wto.org/imrd/directdoc.asp?DDFDocuments/t/G/TBTN24/BDI492.DOCX")</f>
        <v>https://docs.wto.org/imrd/directdoc.asp?DDFDocuments/t/G/TBTN24/BDI492.DOCX</v>
      </c>
      <c r="Q43" s="6" t="str">
        <f>HYPERLINK("https://docs.wto.org/imrd/directdoc.asp?DDFDocuments/u/G/TBTN24/BDI492.DOCX", "https://docs.wto.org/imrd/directdoc.asp?DDFDocuments/u/G/TBTN24/BDI492.DOCX")</f>
        <v>https://docs.wto.org/imrd/directdoc.asp?DDFDocuments/u/G/TBTN24/BDI492.DOCX</v>
      </c>
      <c r="R43" s="6" t="str">
        <f>HYPERLINK("https://docs.wto.org/imrd/directdoc.asp?DDFDocuments/v/G/TBTN24/BDI492.DOCX", "https://docs.wto.org/imrd/directdoc.asp?DDFDocuments/v/G/TBTN24/BDI492.DOCX")</f>
        <v>https://docs.wto.org/imrd/directdoc.asp?DDFDocuments/v/G/TBTN24/BDI492.DOCX</v>
      </c>
    </row>
    <row r="44" spans="1:18" ht="60" customHeight="1" x14ac:dyDescent="0.25">
      <c r="A44" s="2" t="s">
        <v>1009</v>
      </c>
      <c r="B44" s="7">
        <v>45517</v>
      </c>
      <c r="C44" s="6" t="str">
        <f>HYPERLINK("https://eping.wto.org/en/Search?viewData= G/TBT/N/BDI/496, G/TBT/N/KEN/1656, G/TBT/N/RWA/1045, G/TBT/N/TZA/1159, G/TBT/N/UGA/1996"," G/TBT/N/BDI/496, G/TBT/N/KEN/1656, G/TBT/N/RWA/1045, G/TBT/N/TZA/1159, G/TBT/N/UGA/1996")</f>
        <v xml:space="preserve"> G/TBT/N/BDI/496, G/TBT/N/KEN/1656, G/TBT/N/RWA/1045, G/TBT/N/TZA/1159, G/TBT/N/UGA/1996</v>
      </c>
      <c r="D44" s="6" t="s">
        <v>511</v>
      </c>
      <c r="E44" s="8" t="s">
        <v>512</v>
      </c>
      <c r="F44" s="8" t="s">
        <v>513</v>
      </c>
      <c r="G44" s="8" t="s">
        <v>514</v>
      </c>
      <c r="H44" s="6" t="s">
        <v>515</v>
      </c>
      <c r="I44" s="6" t="s">
        <v>468</v>
      </c>
      <c r="J44" s="6" t="s">
        <v>469</v>
      </c>
      <c r="K44" s="6" t="s">
        <v>38</v>
      </c>
      <c r="L44" s="6"/>
      <c r="M44" s="7">
        <v>45577</v>
      </c>
      <c r="N44" s="6" t="s">
        <v>24</v>
      </c>
      <c r="O44" s="8" t="s">
        <v>516</v>
      </c>
      <c r="P44" s="6" t="str">
        <f>HYPERLINK("https://docs.wto.org/imrd/directdoc.asp?DDFDocuments/t/G/TBTN24/BDI496.DOCX", "https://docs.wto.org/imrd/directdoc.asp?DDFDocuments/t/G/TBTN24/BDI496.DOCX")</f>
        <v>https://docs.wto.org/imrd/directdoc.asp?DDFDocuments/t/G/TBTN24/BDI496.DOCX</v>
      </c>
      <c r="Q44" s="6" t="str">
        <f>HYPERLINK("https://docs.wto.org/imrd/directdoc.asp?DDFDocuments/u/G/TBTN24/BDI496.DOCX", "https://docs.wto.org/imrd/directdoc.asp?DDFDocuments/u/G/TBTN24/BDI496.DOCX")</f>
        <v>https://docs.wto.org/imrd/directdoc.asp?DDFDocuments/u/G/TBTN24/BDI496.DOCX</v>
      </c>
      <c r="R44" s="6" t="str">
        <f>HYPERLINK("https://docs.wto.org/imrd/directdoc.asp?DDFDocuments/v/G/TBTN24/BDI496.DOCX", "https://docs.wto.org/imrd/directdoc.asp?DDFDocuments/v/G/TBTN24/BDI496.DOCX")</f>
        <v>https://docs.wto.org/imrd/directdoc.asp?DDFDocuments/v/G/TBTN24/BDI496.DOCX</v>
      </c>
    </row>
    <row r="45" spans="1:18" ht="60" customHeight="1" x14ac:dyDescent="0.25">
      <c r="A45" s="2" t="s">
        <v>1009</v>
      </c>
      <c r="B45" s="7">
        <v>45517</v>
      </c>
      <c r="C45" s="6" t="str">
        <f>HYPERLINK("https://eping.wto.org/en/Search?viewData= G/TBT/N/BDI/496, G/TBT/N/KEN/1656, G/TBT/N/RWA/1045, G/TBT/N/TZA/1159, G/TBT/N/UGA/1996"," G/TBT/N/BDI/496, G/TBT/N/KEN/1656, G/TBT/N/RWA/1045, G/TBT/N/TZA/1159, G/TBT/N/UGA/1996")</f>
        <v xml:space="preserve"> G/TBT/N/BDI/496, G/TBT/N/KEN/1656, G/TBT/N/RWA/1045, G/TBT/N/TZA/1159, G/TBT/N/UGA/1996</v>
      </c>
      <c r="D45" s="6" t="s">
        <v>463</v>
      </c>
      <c r="E45" s="8" t="s">
        <v>512</v>
      </c>
      <c r="F45" s="8" t="s">
        <v>513</v>
      </c>
      <c r="G45" s="8" t="s">
        <v>514</v>
      </c>
      <c r="H45" s="6" t="s">
        <v>515</v>
      </c>
      <c r="I45" s="6" t="s">
        <v>468</v>
      </c>
      <c r="J45" s="6" t="s">
        <v>469</v>
      </c>
      <c r="K45" s="6" t="s">
        <v>38</v>
      </c>
      <c r="L45" s="6"/>
      <c r="M45" s="7">
        <v>45577</v>
      </c>
      <c r="N45" s="6" t="s">
        <v>24</v>
      </c>
      <c r="O45" s="8" t="s">
        <v>516</v>
      </c>
      <c r="P45" s="6" t="str">
        <f>HYPERLINK("https://docs.wto.org/imrd/directdoc.asp?DDFDocuments/t/G/TBTN24/BDI496.DOCX", "https://docs.wto.org/imrd/directdoc.asp?DDFDocuments/t/G/TBTN24/BDI496.DOCX")</f>
        <v>https://docs.wto.org/imrd/directdoc.asp?DDFDocuments/t/G/TBTN24/BDI496.DOCX</v>
      </c>
      <c r="Q45" s="6" t="str">
        <f>HYPERLINK("https://docs.wto.org/imrd/directdoc.asp?DDFDocuments/u/G/TBTN24/BDI496.DOCX", "https://docs.wto.org/imrd/directdoc.asp?DDFDocuments/u/G/TBTN24/BDI496.DOCX")</f>
        <v>https://docs.wto.org/imrd/directdoc.asp?DDFDocuments/u/G/TBTN24/BDI496.DOCX</v>
      </c>
      <c r="R45" s="6" t="str">
        <f>HYPERLINK("https://docs.wto.org/imrd/directdoc.asp?DDFDocuments/v/G/TBTN24/BDI496.DOCX", "https://docs.wto.org/imrd/directdoc.asp?DDFDocuments/v/G/TBTN24/BDI496.DOCX")</f>
        <v>https://docs.wto.org/imrd/directdoc.asp?DDFDocuments/v/G/TBTN24/BDI496.DOCX</v>
      </c>
    </row>
    <row r="46" spans="1:18" ht="60" customHeight="1" x14ac:dyDescent="0.25">
      <c r="A46" s="2" t="s">
        <v>1009</v>
      </c>
      <c r="B46" s="7">
        <v>45517</v>
      </c>
      <c r="C46" s="6" t="str">
        <f>HYPERLINK("https://eping.wto.org/en/Search?viewData= G/TBT/N/BDI/496, G/TBT/N/KEN/1656, G/TBT/N/RWA/1045, G/TBT/N/TZA/1159, G/TBT/N/UGA/1996"," G/TBT/N/BDI/496, G/TBT/N/KEN/1656, G/TBT/N/RWA/1045, G/TBT/N/TZA/1159, G/TBT/N/UGA/1996")</f>
        <v xml:space="preserve"> G/TBT/N/BDI/496, G/TBT/N/KEN/1656, G/TBT/N/RWA/1045, G/TBT/N/TZA/1159, G/TBT/N/UGA/1996</v>
      </c>
      <c r="D46" s="6" t="s">
        <v>521</v>
      </c>
      <c r="E46" s="8" t="s">
        <v>512</v>
      </c>
      <c r="F46" s="8" t="s">
        <v>513</v>
      </c>
      <c r="G46" s="8" t="s">
        <v>514</v>
      </c>
      <c r="H46" s="6" t="s">
        <v>515</v>
      </c>
      <c r="I46" s="6" t="s">
        <v>468</v>
      </c>
      <c r="J46" s="6" t="s">
        <v>469</v>
      </c>
      <c r="K46" s="6" t="s">
        <v>38</v>
      </c>
      <c r="L46" s="6"/>
      <c r="M46" s="7">
        <v>45577</v>
      </c>
      <c r="N46" s="6" t="s">
        <v>24</v>
      </c>
      <c r="O46" s="8" t="s">
        <v>516</v>
      </c>
      <c r="P46" s="6" t="str">
        <f>HYPERLINK("https://docs.wto.org/imrd/directdoc.asp?DDFDocuments/t/G/TBTN24/BDI496.DOCX", "https://docs.wto.org/imrd/directdoc.asp?DDFDocuments/t/G/TBTN24/BDI496.DOCX")</f>
        <v>https://docs.wto.org/imrd/directdoc.asp?DDFDocuments/t/G/TBTN24/BDI496.DOCX</v>
      </c>
      <c r="Q46" s="6" t="str">
        <f>HYPERLINK("https://docs.wto.org/imrd/directdoc.asp?DDFDocuments/u/G/TBTN24/BDI496.DOCX", "https://docs.wto.org/imrd/directdoc.asp?DDFDocuments/u/G/TBTN24/BDI496.DOCX")</f>
        <v>https://docs.wto.org/imrd/directdoc.asp?DDFDocuments/u/G/TBTN24/BDI496.DOCX</v>
      </c>
      <c r="R46" s="6" t="str">
        <f>HYPERLINK("https://docs.wto.org/imrd/directdoc.asp?DDFDocuments/v/G/TBTN24/BDI496.DOCX", "https://docs.wto.org/imrd/directdoc.asp?DDFDocuments/v/G/TBTN24/BDI496.DOCX")</f>
        <v>https://docs.wto.org/imrd/directdoc.asp?DDFDocuments/v/G/TBTN24/BDI496.DOCX</v>
      </c>
    </row>
    <row r="47" spans="1:18" ht="60" customHeight="1" x14ac:dyDescent="0.25">
      <c r="A47" s="2" t="s">
        <v>1009</v>
      </c>
      <c r="B47" s="7">
        <v>45517</v>
      </c>
      <c r="C47" s="6" t="str">
        <f>HYPERLINK("https://eping.wto.org/en/Search?viewData= G/TBT/N/BDI/496, G/TBT/N/KEN/1656, G/TBT/N/RWA/1045, G/TBT/N/TZA/1159, G/TBT/N/UGA/1996"," G/TBT/N/BDI/496, G/TBT/N/KEN/1656, G/TBT/N/RWA/1045, G/TBT/N/TZA/1159, G/TBT/N/UGA/1996")</f>
        <v xml:space="preserve"> G/TBT/N/BDI/496, G/TBT/N/KEN/1656, G/TBT/N/RWA/1045, G/TBT/N/TZA/1159, G/TBT/N/UGA/1996</v>
      </c>
      <c r="D47" s="6" t="s">
        <v>471</v>
      </c>
      <c r="E47" s="8" t="s">
        <v>512</v>
      </c>
      <c r="F47" s="8" t="s">
        <v>513</v>
      </c>
      <c r="G47" s="8" t="s">
        <v>514</v>
      </c>
      <c r="H47" s="6" t="s">
        <v>515</v>
      </c>
      <c r="I47" s="6" t="s">
        <v>468</v>
      </c>
      <c r="J47" s="6" t="s">
        <v>469</v>
      </c>
      <c r="K47" s="6" t="s">
        <v>38</v>
      </c>
      <c r="L47" s="6"/>
      <c r="M47" s="7">
        <v>45577</v>
      </c>
      <c r="N47" s="6" t="s">
        <v>24</v>
      </c>
      <c r="O47" s="8" t="s">
        <v>516</v>
      </c>
      <c r="P47" s="6" t="str">
        <f>HYPERLINK("https://docs.wto.org/imrd/directdoc.asp?DDFDocuments/t/G/TBTN24/BDI496.DOCX", "https://docs.wto.org/imrd/directdoc.asp?DDFDocuments/t/G/TBTN24/BDI496.DOCX")</f>
        <v>https://docs.wto.org/imrd/directdoc.asp?DDFDocuments/t/G/TBTN24/BDI496.DOCX</v>
      </c>
      <c r="Q47" s="6" t="str">
        <f>HYPERLINK("https://docs.wto.org/imrd/directdoc.asp?DDFDocuments/u/G/TBTN24/BDI496.DOCX", "https://docs.wto.org/imrd/directdoc.asp?DDFDocuments/u/G/TBTN24/BDI496.DOCX")</f>
        <v>https://docs.wto.org/imrd/directdoc.asp?DDFDocuments/u/G/TBTN24/BDI496.DOCX</v>
      </c>
      <c r="R47" s="6" t="str">
        <f>HYPERLINK("https://docs.wto.org/imrd/directdoc.asp?DDFDocuments/v/G/TBTN24/BDI496.DOCX", "https://docs.wto.org/imrd/directdoc.asp?DDFDocuments/v/G/TBTN24/BDI496.DOCX")</f>
        <v>https://docs.wto.org/imrd/directdoc.asp?DDFDocuments/v/G/TBTN24/BDI496.DOCX</v>
      </c>
    </row>
    <row r="48" spans="1:18" ht="60" customHeight="1" x14ac:dyDescent="0.25">
      <c r="A48" s="2" t="s">
        <v>1009</v>
      </c>
      <c r="B48" s="7">
        <v>45517</v>
      </c>
      <c r="C48" s="6" t="str">
        <f>HYPERLINK("https://eping.wto.org/en/Search?viewData= G/TBT/N/BDI/496, G/TBT/N/KEN/1656, G/TBT/N/RWA/1045, G/TBT/N/TZA/1159, G/TBT/N/UGA/1996"," G/TBT/N/BDI/496, G/TBT/N/KEN/1656, G/TBT/N/RWA/1045, G/TBT/N/TZA/1159, G/TBT/N/UGA/1996")</f>
        <v xml:space="preserve"> G/TBT/N/BDI/496, G/TBT/N/KEN/1656, G/TBT/N/RWA/1045, G/TBT/N/TZA/1159, G/TBT/N/UGA/1996</v>
      </c>
      <c r="D48" s="6" t="s">
        <v>494</v>
      </c>
      <c r="E48" s="8" t="s">
        <v>512</v>
      </c>
      <c r="F48" s="8" t="s">
        <v>513</v>
      </c>
      <c r="G48" s="8" t="s">
        <v>514</v>
      </c>
      <c r="H48" s="6" t="s">
        <v>515</v>
      </c>
      <c r="I48" s="6" t="s">
        <v>468</v>
      </c>
      <c r="J48" s="6" t="s">
        <v>469</v>
      </c>
      <c r="K48" s="6" t="s">
        <v>38</v>
      </c>
      <c r="L48" s="6"/>
      <c r="M48" s="7">
        <v>45577</v>
      </c>
      <c r="N48" s="6" t="s">
        <v>24</v>
      </c>
      <c r="O48" s="8" t="s">
        <v>516</v>
      </c>
      <c r="P48" s="6" t="str">
        <f>HYPERLINK("https://docs.wto.org/imrd/directdoc.asp?DDFDocuments/t/G/TBTN24/BDI496.DOCX", "https://docs.wto.org/imrd/directdoc.asp?DDFDocuments/t/G/TBTN24/BDI496.DOCX")</f>
        <v>https://docs.wto.org/imrd/directdoc.asp?DDFDocuments/t/G/TBTN24/BDI496.DOCX</v>
      </c>
      <c r="Q48" s="6" t="str">
        <f>HYPERLINK("https://docs.wto.org/imrd/directdoc.asp?DDFDocuments/u/G/TBTN24/BDI496.DOCX", "https://docs.wto.org/imrd/directdoc.asp?DDFDocuments/u/G/TBTN24/BDI496.DOCX")</f>
        <v>https://docs.wto.org/imrd/directdoc.asp?DDFDocuments/u/G/TBTN24/BDI496.DOCX</v>
      </c>
      <c r="R48" s="6" t="str">
        <f>HYPERLINK("https://docs.wto.org/imrd/directdoc.asp?DDFDocuments/v/G/TBTN24/BDI496.DOCX", "https://docs.wto.org/imrd/directdoc.asp?DDFDocuments/v/G/TBTN24/BDI496.DOCX")</f>
        <v>https://docs.wto.org/imrd/directdoc.asp?DDFDocuments/v/G/TBTN24/BDI496.DOCX</v>
      </c>
    </row>
    <row r="49" spans="1:18" ht="60" customHeight="1" x14ac:dyDescent="0.25">
      <c r="A49" s="2" t="s">
        <v>988</v>
      </c>
      <c r="B49" s="7">
        <v>45525</v>
      </c>
      <c r="C49" s="6" t="str">
        <f>HYPERLINK("https://eping.wto.org/en/Search?viewData= G/TBT/N/MEX/537"," G/TBT/N/MEX/537")</f>
        <v xml:space="preserve"> G/TBT/N/MEX/537</v>
      </c>
      <c r="D49" s="6" t="s">
        <v>353</v>
      </c>
      <c r="E49" s="8" t="s">
        <v>354</v>
      </c>
      <c r="F49" s="8" t="s">
        <v>355</v>
      </c>
      <c r="G49" s="8" t="s">
        <v>356</v>
      </c>
      <c r="H49" s="6" t="s">
        <v>22</v>
      </c>
      <c r="I49" s="6" t="s">
        <v>357</v>
      </c>
      <c r="J49" s="6" t="s">
        <v>230</v>
      </c>
      <c r="K49" s="6" t="s">
        <v>22</v>
      </c>
      <c r="L49" s="6"/>
      <c r="M49" s="7">
        <v>45585</v>
      </c>
      <c r="N49" s="6" t="s">
        <v>24</v>
      </c>
      <c r="O49" s="8" t="s">
        <v>358</v>
      </c>
      <c r="P49" s="6" t="str">
        <f>HYPERLINK("https://docs.wto.org/imrd/directdoc.asp?DDFDocuments/t/G/TBTN24/MEX537.DOCX", "https://docs.wto.org/imrd/directdoc.asp?DDFDocuments/t/G/TBTN24/MEX537.DOCX")</f>
        <v>https://docs.wto.org/imrd/directdoc.asp?DDFDocuments/t/G/TBTN24/MEX537.DOCX</v>
      </c>
      <c r="Q49" s="6" t="str">
        <f>HYPERLINK("https://docs.wto.org/imrd/directdoc.asp?DDFDocuments/u/G/TBTN24/MEX537.DOCX", "https://docs.wto.org/imrd/directdoc.asp?DDFDocuments/u/G/TBTN24/MEX537.DOCX")</f>
        <v>https://docs.wto.org/imrd/directdoc.asp?DDFDocuments/u/G/TBTN24/MEX537.DOCX</v>
      </c>
      <c r="R49" s="6" t="str">
        <f>HYPERLINK("https://docs.wto.org/imrd/directdoc.asp?DDFDocuments/v/G/TBTN24/MEX537.DOCX", "https://docs.wto.org/imrd/directdoc.asp?DDFDocuments/v/G/TBTN24/MEX537.DOCX")</f>
        <v>https://docs.wto.org/imrd/directdoc.asp?DDFDocuments/v/G/TBTN24/MEX537.DOCX</v>
      </c>
    </row>
    <row r="50" spans="1:18" ht="60" customHeight="1" x14ac:dyDescent="0.25">
      <c r="A50" s="2" t="s">
        <v>942</v>
      </c>
      <c r="B50" s="7">
        <v>45534</v>
      </c>
      <c r="C50" s="6" t="str">
        <f>HYPERLINK("https://eping.wto.org/en/Search?viewData= G/TBT/N/UKR/306"," G/TBT/N/UKR/306")</f>
        <v xml:space="preserve"> G/TBT/N/UKR/306</v>
      </c>
      <c r="D50" s="6" t="s">
        <v>26</v>
      </c>
      <c r="E50" s="8" t="s">
        <v>27</v>
      </c>
      <c r="F50" s="8" t="s">
        <v>28</v>
      </c>
      <c r="G50" s="8" t="s">
        <v>29</v>
      </c>
      <c r="H50" s="6" t="s">
        <v>22</v>
      </c>
      <c r="I50" s="6" t="s">
        <v>30</v>
      </c>
      <c r="J50" s="6" t="s">
        <v>31</v>
      </c>
      <c r="K50" s="6" t="s">
        <v>32</v>
      </c>
      <c r="L50" s="6"/>
      <c r="M50" s="7">
        <v>45594</v>
      </c>
      <c r="N50" s="6" t="s">
        <v>24</v>
      </c>
      <c r="O50" s="8" t="s">
        <v>33</v>
      </c>
      <c r="P50" s="6" t="str">
        <f>HYPERLINK("https://docs.wto.org/imrd/directdoc.asp?DDFDocuments/t/G/TBTN24/UKR306.DOCX", "https://docs.wto.org/imrd/directdoc.asp?DDFDocuments/t/G/TBTN24/UKR306.DOCX")</f>
        <v>https://docs.wto.org/imrd/directdoc.asp?DDFDocuments/t/G/TBTN24/UKR306.DOCX</v>
      </c>
      <c r="Q50" s="6"/>
      <c r="R50" s="6"/>
    </row>
    <row r="51" spans="1:18" ht="60" customHeight="1" x14ac:dyDescent="0.25">
      <c r="A51" s="2" t="s">
        <v>934</v>
      </c>
      <c r="B51" s="7">
        <v>45526</v>
      </c>
      <c r="C51" s="6" t="str">
        <f>HYPERLINK("https://eping.wto.org/en/Search?viewData= G/TBT/N/ARM/102"," G/TBT/N/ARM/102")</f>
        <v xml:space="preserve"> G/TBT/N/ARM/102</v>
      </c>
      <c r="D51" s="6" t="s">
        <v>314</v>
      </c>
      <c r="E51" s="8" t="s">
        <v>339</v>
      </c>
      <c r="F51" s="8" t="s">
        <v>340</v>
      </c>
      <c r="G51" s="8" t="s">
        <v>341</v>
      </c>
      <c r="H51" s="6" t="s">
        <v>342</v>
      </c>
      <c r="I51" s="6" t="s">
        <v>216</v>
      </c>
      <c r="J51" s="6" t="s">
        <v>343</v>
      </c>
      <c r="K51" s="6" t="s">
        <v>32</v>
      </c>
      <c r="L51" s="6"/>
      <c r="M51" s="7">
        <v>45555</v>
      </c>
      <c r="N51" s="6" t="s">
        <v>24</v>
      </c>
      <c r="O51" s="6"/>
      <c r="P51" s="6" t="str">
        <f>HYPERLINK("https://docs.wto.org/imrd/directdoc.asp?DDFDocuments/t/G/TBTN24/ARM102.DOCX", "https://docs.wto.org/imrd/directdoc.asp?DDFDocuments/t/G/TBTN24/ARM102.DOCX")</f>
        <v>https://docs.wto.org/imrd/directdoc.asp?DDFDocuments/t/G/TBTN24/ARM102.DOCX</v>
      </c>
      <c r="Q51" s="6" t="str">
        <f>HYPERLINK("https://docs.wto.org/imrd/directdoc.asp?DDFDocuments/u/G/TBTN24/ARM102.DOCX", "https://docs.wto.org/imrd/directdoc.asp?DDFDocuments/u/G/TBTN24/ARM102.DOCX")</f>
        <v>https://docs.wto.org/imrd/directdoc.asp?DDFDocuments/u/G/TBTN24/ARM102.DOCX</v>
      </c>
      <c r="R51" s="6" t="str">
        <f>HYPERLINK("https://docs.wto.org/imrd/directdoc.asp?DDFDocuments/v/G/TBTN24/ARM102.DOCX", "https://docs.wto.org/imrd/directdoc.asp?DDFDocuments/v/G/TBTN24/ARM102.DOCX")</f>
        <v>https://docs.wto.org/imrd/directdoc.asp?DDFDocuments/v/G/TBTN24/ARM102.DOCX</v>
      </c>
    </row>
    <row r="52" spans="1:18" ht="60" customHeight="1" x14ac:dyDescent="0.25">
      <c r="A52" s="2" t="s">
        <v>1071</v>
      </c>
      <c r="B52" s="7">
        <v>45516</v>
      </c>
      <c r="C52" s="6" t="str">
        <f>HYPERLINK("https://eping.wto.org/en/Search?viewData= G/TBT/N/MAC/27"," G/TBT/N/MAC/27")</f>
        <v xml:space="preserve"> G/TBT/N/MAC/27</v>
      </c>
      <c r="D52" s="6" t="s">
        <v>649</v>
      </c>
      <c r="E52" s="8" t="s">
        <v>709</v>
      </c>
      <c r="F52" s="8" t="s">
        <v>710</v>
      </c>
      <c r="G52" s="8" t="s">
        <v>711</v>
      </c>
      <c r="H52" s="6" t="s">
        <v>712</v>
      </c>
      <c r="I52" s="6" t="s">
        <v>22</v>
      </c>
      <c r="J52" s="6" t="s">
        <v>230</v>
      </c>
      <c r="K52" s="6" t="s">
        <v>22</v>
      </c>
      <c r="L52" s="6"/>
      <c r="M52" s="7" t="s">
        <v>22</v>
      </c>
      <c r="N52" s="6" t="s">
        <v>24</v>
      </c>
      <c r="O52" s="6"/>
      <c r="P52" s="6" t="str">
        <f>HYPERLINK("https://docs.wto.org/imrd/directdoc.asp?DDFDocuments/t/G/TBTN24/MAC27.DOCX", "https://docs.wto.org/imrd/directdoc.asp?DDFDocuments/t/G/TBTN24/MAC27.DOCX")</f>
        <v>https://docs.wto.org/imrd/directdoc.asp?DDFDocuments/t/G/TBTN24/MAC27.DOCX</v>
      </c>
      <c r="Q52" s="6" t="str">
        <f>HYPERLINK("https://docs.wto.org/imrd/directdoc.asp?DDFDocuments/u/G/TBTN24/MAC27.DOCX", "https://docs.wto.org/imrd/directdoc.asp?DDFDocuments/u/G/TBTN24/MAC27.DOCX")</f>
        <v>https://docs.wto.org/imrd/directdoc.asp?DDFDocuments/u/G/TBTN24/MAC27.DOCX</v>
      </c>
      <c r="R52" s="6" t="str">
        <f>HYPERLINK("https://docs.wto.org/imrd/directdoc.asp?DDFDocuments/v/G/TBTN24/MAC27.DOCX", "https://docs.wto.org/imrd/directdoc.asp?DDFDocuments/v/G/TBTN24/MAC27.DOCX")</f>
        <v>https://docs.wto.org/imrd/directdoc.asp?DDFDocuments/v/G/TBTN24/MAC27.DOCX</v>
      </c>
    </row>
    <row r="53" spans="1:18" ht="60" customHeight="1" x14ac:dyDescent="0.25">
      <c r="A53" s="2" t="s">
        <v>1047</v>
      </c>
      <c r="B53" s="7">
        <v>45516</v>
      </c>
      <c r="C53" s="6" t="str">
        <f>HYPERLINK("https://eping.wto.org/en/Search?viewData= G/TBT/N/MAC/26"," G/TBT/N/MAC/26")</f>
        <v xml:space="preserve"> G/TBT/N/MAC/26</v>
      </c>
      <c r="D53" s="6" t="s">
        <v>649</v>
      </c>
      <c r="E53" s="8" t="s">
        <v>678</v>
      </c>
      <c r="F53" s="8" t="s">
        <v>679</v>
      </c>
      <c r="G53" s="8" t="s">
        <v>680</v>
      </c>
      <c r="H53" s="6" t="s">
        <v>681</v>
      </c>
      <c r="I53" s="6" t="s">
        <v>22</v>
      </c>
      <c r="J53" s="6" t="s">
        <v>230</v>
      </c>
      <c r="K53" s="6" t="s">
        <v>22</v>
      </c>
      <c r="L53" s="6"/>
      <c r="M53" s="7" t="s">
        <v>22</v>
      </c>
      <c r="N53" s="6" t="s">
        <v>24</v>
      </c>
      <c r="O53" s="6"/>
      <c r="P53" s="6" t="str">
        <f>HYPERLINK("https://docs.wto.org/imrd/directdoc.asp?DDFDocuments/t/G/TBTN24/MAC26.DOCX", "https://docs.wto.org/imrd/directdoc.asp?DDFDocuments/t/G/TBTN24/MAC26.DOCX")</f>
        <v>https://docs.wto.org/imrd/directdoc.asp?DDFDocuments/t/G/TBTN24/MAC26.DOCX</v>
      </c>
      <c r="Q53" s="6" t="str">
        <f>HYPERLINK("https://docs.wto.org/imrd/directdoc.asp?DDFDocuments/u/G/TBTN24/MAC26.DOCX", "https://docs.wto.org/imrd/directdoc.asp?DDFDocuments/u/G/TBTN24/MAC26.DOCX")</f>
        <v>https://docs.wto.org/imrd/directdoc.asp?DDFDocuments/u/G/TBTN24/MAC26.DOCX</v>
      </c>
      <c r="R53" s="6" t="str">
        <f>HYPERLINK("https://docs.wto.org/imrd/directdoc.asp?DDFDocuments/v/G/TBTN24/MAC26.DOCX", "https://docs.wto.org/imrd/directdoc.asp?DDFDocuments/v/G/TBTN24/MAC26.DOCX")</f>
        <v>https://docs.wto.org/imrd/directdoc.asp?DDFDocuments/v/G/TBTN24/MAC26.DOCX</v>
      </c>
    </row>
    <row r="54" spans="1:18" ht="60" customHeight="1" x14ac:dyDescent="0.25">
      <c r="A54" s="2" t="s">
        <v>969</v>
      </c>
      <c r="B54" s="7">
        <v>45533</v>
      </c>
      <c r="C54" s="6" t="str">
        <f>HYPERLINK("https://eping.wto.org/en/Search?viewData= G/TBT/N/PER/164"," G/TBT/N/PER/164")</f>
        <v xml:space="preserve"> G/TBT/N/PER/164</v>
      </c>
      <c r="D54" s="6" t="s">
        <v>67</v>
      </c>
      <c r="E54" s="8" t="s">
        <v>68</v>
      </c>
      <c r="F54" s="8" t="s">
        <v>69</v>
      </c>
      <c r="G54" s="8" t="s">
        <v>70</v>
      </c>
      <c r="H54" s="6" t="s">
        <v>71</v>
      </c>
      <c r="I54" s="6" t="s">
        <v>72</v>
      </c>
      <c r="J54" s="6" t="s">
        <v>73</v>
      </c>
      <c r="K54" s="6" t="s">
        <v>22</v>
      </c>
      <c r="L54" s="6"/>
      <c r="M54" s="7">
        <v>45593</v>
      </c>
      <c r="N54" s="6" t="s">
        <v>24</v>
      </c>
      <c r="O54" s="8" t="s">
        <v>74</v>
      </c>
      <c r="P54" s="6"/>
      <c r="Q54" s="6"/>
      <c r="R54" s="6" t="str">
        <f>HYPERLINK("https://docs.wto.org/imrd/directdoc.asp?DDFDocuments/v/G/TBTN24/PER164.DOCX", "https://docs.wto.org/imrd/directdoc.asp?DDFDocuments/v/G/TBTN24/PER164.DOCX")</f>
        <v>https://docs.wto.org/imrd/directdoc.asp?DDFDocuments/v/G/TBTN24/PER164.DOCX</v>
      </c>
    </row>
    <row r="55" spans="1:18" ht="60" customHeight="1" x14ac:dyDescent="0.25">
      <c r="A55" s="2" t="s">
        <v>990</v>
      </c>
      <c r="B55" s="7">
        <v>45524</v>
      </c>
      <c r="C55" s="6" t="str">
        <f>HYPERLINK("https://eping.wto.org/en/Search?viewData= G/TBT/N/THA/752"," G/TBT/N/THA/752")</f>
        <v xml:space="preserve"> G/TBT/N/THA/752</v>
      </c>
      <c r="D55" s="6" t="s">
        <v>366</v>
      </c>
      <c r="E55" s="8" t="s">
        <v>376</v>
      </c>
      <c r="F55" s="8" t="s">
        <v>377</v>
      </c>
      <c r="G55" s="8" t="s">
        <v>378</v>
      </c>
      <c r="H55" s="6" t="s">
        <v>22</v>
      </c>
      <c r="I55" s="6" t="s">
        <v>370</v>
      </c>
      <c r="J55" s="6" t="s">
        <v>102</v>
      </c>
      <c r="K55" s="6" t="s">
        <v>22</v>
      </c>
      <c r="L55" s="6"/>
      <c r="M55" s="7">
        <v>45554</v>
      </c>
      <c r="N55" s="6" t="s">
        <v>24</v>
      </c>
      <c r="O55" s="8" t="s">
        <v>379</v>
      </c>
      <c r="P55" s="6" t="str">
        <f>HYPERLINK("https://docs.wto.org/imrd/directdoc.asp?DDFDocuments/t/G/TBTN24/THA752.DOCX", "https://docs.wto.org/imrd/directdoc.asp?DDFDocuments/t/G/TBTN24/THA752.DOCX")</f>
        <v>https://docs.wto.org/imrd/directdoc.asp?DDFDocuments/t/G/TBTN24/THA752.DOCX</v>
      </c>
      <c r="Q55" s="6" t="str">
        <f>HYPERLINK("https://docs.wto.org/imrd/directdoc.asp?DDFDocuments/u/G/TBTN24/THA752.DOCX", "https://docs.wto.org/imrd/directdoc.asp?DDFDocuments/u/G/TBTN24/THA752.DOCX")</f>
        <v>https://docs.wto.org/imrd/directdoc.asp?DDFDocuments/u/G/TBTN24/THA752.DOCX</v>
      </c>
      <c r="R55" s="6" t="str">
        <f>HYPERLINK("https://docs.wto.org/imrd/directdoc.asp?DDFDocuments/v/G/TBTN24/THA752.DOCX", "https://docs.wto.org/imrd/directdoc.asp?DDFDocuments/v/G/TBTN24/THA752.DOCX")</f>
        <v>https://docs.wto.org/imrd/directdoc.asp?DDFDocuments/v/G/TBTN24/THA752.DOCX</v>
      </c>
    </row>
    <row r="56" spans="1:18" ht="60" customHeight="1" x14ac:dyDescent="0.25">
      <c r="A56" s="2" t="s">
        <v>989</v>
      </c>
      <c r="B56" s="7">
        <v>45524</v>
      </c>
      <c r="C56" s="6" t="str">
        <f>HYPERLINK("https://eping.wto.org/en/Search?viewData= G/TBT/N/THA/751"," G/TBT/N/THA/751")</f>
        <v xml:space="preserve"> G/TBT/N/THA/751</v>
      </c>
      <c r="D56" s="6" t="s">
        <v>366</v>
      </c>
      <c r="E56" s="8" t="s">
        <v>367</v>
      </c>
      <c r="F56" s="8" t="s">
        <v>368</v>
      </c>
      <c r="G56" s="8" t="s">
        <v>369</v>
      </c>
      <c r="H56" s="6" t="s">
        <v>22</v>
      </c>
      <c r="I56" s="6" t="s">
        <v>370</v>
      </c>
      <c r="J56" s="6" t="s">
        <v>102</v>
      </c>
      <c r="K56" s="6" t="s">
        <v>22</v>
      </c>
      <c r="L56" s="6"/>
      <c r="M56" s="7">
        <v>45554</v>
      </c>
      <c r="N56" s="6" t="s">
        <v>24</v>
      </c>
      <c r="O56" s="8" t="s">
        <v>371</v>
      </c>
      <c r="P56" s="6" t="str">
        <f>HYPERLINK("https://docs.wto.org/imrd/directdoc.asp?DDFDocuments/t/G/TBTN24/THA751.DOCX", "https://docs.wto.org/imrd/directdoc.asp?DDFDocuments/t/G/TBTN24/THA751.DOCX")</f>
        <v>https://docs.wto.org/imrd/directdoc.asp?DDFDocuments/t/G/TBTN24/THA751.DOCX</v>
      </c>
      <c r="Q56" s="6" t="str">
        <f>HYPERLINK("https://docs.wto.org/imrd/directdoc.asp?DDFDocuments/u/G/TBTN24/THA751.DOCX", "https://docs.wto.org/imrd/directdoc.asp?DDFDocuments/u/G/TBTN24/THA751.DOCX")</f>
        <v>https://docs.wto.org/imrd/directdoc.asp?DDFDocuments/u/G/TBTN24/THA751.DOCX</v>
      </c>
      <c r="R56" s="6" t="str">
        <f>HYPERLINK("https://docs.wto.org/imrd/directdoc.asp?DDFDocuments/v/G/TBTN24/THA751.DOCX", "https://docs.wto.org/imrd/directdoc.asp?DDFDocuments/v/G/TBTN24/THA751.DOCX")</f>
        <v>https://docs.wto.org/imrd/directdoc.asp?DDFDocuments/v/G/TBTN24/THA751.DOCX</v>
      </c>
    </row>
    <row r="57" spans="1:18" ht="60" customHeight="1" x14ac:dyDescent="0.25">
      <c r="A57" s="2" t="s">
        <v>1016</v>
      </c>
      <c r="B57" s="7">
        <v>45518</v>
      </c>
      <c r="C57" s="6" t="str">
        <f>HYPERLINK("https://eping.wto.org/en/Search?viewData= G/TBT/N/THA/750"," G/TBT/N/THA/750")</f>
        <v xml:space="preserve"> G/TBT/N/THA/750</v>
      </c>
      <c r="D57" s="6" t="s">
        <v>366</v>
      </c>
      <c r="E57" s="8" t="s">
        <v>448</v>
      </c>
      <c r="F57" s="8" t="s">
        <v>449</v>
      </c>
      <c r="G57" s="8" t="s">
        <v>450</v>
      </c>
      <c r="H57" s="6" t="s">
        <v>22</v>
      </c>
      <c r="I57" s="6" t="s">
        <v>451</v>
      </c>
      <c r="J57" s="6" t="s">
        <v>43</v>
      </c>
      <c r="K57" s="6" t="s">
        <v>22</v>
      </c>
      <c r="L57" s="6"/>
      <c r="M57" s="7">
        <v>45578</v>
      </c>
      <c r="N57" s="6" t="s">
        <v>24</v>
      </c>
      <c r="O57" s="8" t="s">
        <v>452</v>
      </c>
      <c r="P57" s="6" t="str">
        <f>HYPERLINK("https://docs.wto.org/imrd/directdoc.asp?DDFDocuments/t/G/TBTN24/THA750.DOCX", "https://docs.wto.org/imrd/directdoc.asp?DDFDocuments/t/G/TBTN24/THA750.DOCX")</f>
        <v>https://docs.wto.org/imrd/directdoc.asp?DDFDocuments/t/G/TBTN24/THA750.DOCX</v>
      </c>
      <c r="Q57" s="6" t="str">
        <f>HYPERLINK("https://docs.wto.org/imrd/directdoc.asp?DDFDocuments/u/G/TBTN24/THA750.DOCX", "https://docs.wto.org/imrd/directdoc.asp?DDFDocuments/u/G/TBTN24/THA750.DOCX")</f>
        <v>https://docs.wto.org/imrd/directdoc.asp?DDFDocuments/u/G/TBTN24/THA750.DOCX</v>
      </c>
      <c r="R57" s="6" t="str">
        <f>HYPERLINK("https://docs.wto.org/imrd/directdoc.asp?DDFDocuments/v/G/TBTN24/THA750.DOCX", "https://docs.wto.org/imrd/directdoc.asp?DDFDocuments/v/G/TBTN24/THA750.DOCX")</f>
        <v>https://docs.wto.org/imrd/directdoc.asp?DDFDocuments/v/G/TBTN24/THA750.DOCX</v>
      </c>
    </row>
    <row r="58" spans="1:18" ht="60" customHeight="1" x14ac:dyDescent="0.25">
      <c r="A58" s="2" t="s">
        <v>1004</v>
      </c>
      <c r="B58" s="7">
        <v>45517</v>
      </c>
      <c r="C58" s="6" t="str">
        <f>HYPERLINK("https://eping.wto.org/en/Search?viewData= G/TBT/N/UGA/1983"," G/TBT/N/UGA/1983")</f>
        <v xml:space="preserve"> G/TBT/N/UGA/1983</v>
      </c>
      <c r="D58" s="6" t="s">
        <v>471</v>
      </c>
      <c r="E58" s="8" t="s">
        <v>484</v>
      </c>
      <c r="F58" s="8" t="s">
        <v>485</v>
      </c>
      <c r="G58" s="8" t="s">
        <v>486</v>
      </c>
      <c r="H58" s="6" t="s">
        <v>487</v>
      </c>
      <c r="I58" s="6" t="s">
        <v>481</v>
      </c>
      <c r="J58" s="6" t="s">
        <v>482</v>
      </c>
      <c r="K58" s="6" t="s">
        <v>38</v>
      </c>
      <c r="L58" s="6"/>
      <c r="M58" s="7">
        <v>45577</v>
      </c>
      <c r="N58" s="6" t="s">
        <v>24</v>
      </c>
      <c r="O58" s="8" t="s">
        <v>488</v>
      </c>
      <c r="P58" s="6" t="str">
        <f>HYPERLINK("https://docs.wto.org/imrd/directdoc.asp?DDFDocuments/t/G/TBTN24/UGA1983.DOCX", "https://docs.wto.org/imrd/directdoc.asp?DDFDocuments/t/G/TBTN24/UGA1983.DOCX")</f>
        <v>https://docs.wto.org/imrd/directdoc.asp?DDFDocuments/t/G/TBTN24/UGA1983.DOCX</v>
      </c>
      <c r="Q58" s="6" t="str">
        <f>HYPERLINK("https://docs.wto.org/imrd/directdoc.asp?DDFDocuments/u/G/TBTN24/UGA1983.DOCX", "https://docs.wto.org/imrd/directdoc.asp?DDFDocuments/u/G/TBTN24/UGA1983.DOCX")</f>
        <v>https://docs.wto.org/imrd/directdoc.asp?DDFDocuments/u/G/TBTN24/UGA1983.DOCX</v>
      </c>
      <c r="R58" s="6" t="str">
        <f>HYPERLINK("https://docs.wto.org/imrd/directdoc.asp?DDFDocuments/v/G/TBTN24/UGA1983.DOCX", "https://docs.wto.org/imrd/directdoc.asp?DDFDocuments/v/G/TBTN24/UGA1983.DOCX")</f>
        <v>https://docs.wto.org/imrd/directdoc.asp?DDFDocuments/v/G/TBTN24/UGA1983.DOCX</v>
      </c>
    </row>
    <row r="59" spans="1:18" ht="60" customHeight="1" x14ac:dyDescent="0.25">
      <c r="A59" s="2" t="s">
        <v>1050</v>
      </c>
      <c r="B59" s="7">
        <v>45516</v>
      </c>
      <c r="C59" s="6" t="str">
        <f>HYPERLINK("https://eping.wto.org/en/Search?viewData= G/TBT/N/UGA/1977"," G/TBT/N/UGA/1977")</f>
        <v xml:space="preserve"> G/TBT/N/UGA/1977</v>
      </c>
      <c r="D59" s="6" t="s">
        <v>471</v>
      </c>
      <c r="E59" s="8" t="s">
        <v>705</v>
      </c>
      <c r="F59" s="8" t="s">
        <v>706</v>
      </c>
      <c r="G59" s="8" t="s">
        <v>707</v>
      </c>
      <c r="H59" s="6" t="s">
        <v>676</v>
      </c>
      <c r="I59" s="6" t="s">
        <v>481</v>
      </c>
      <c r="J59" s="6" t="s">
        <v>482</v>
      </c>
      <c r="K59" s="6" t="s">
        <v>38</v>
      </c>
      <c r="L59" s="6"/>
      <c r="M59" s="7">
        <v>45576</v>
      </c>
      <c r="N59" s="6" t="s">
        <v>24</v>
      </c>
      <c r="O59" s="8" t="s">
        <v>708</v>
      </c>
      <c r="P59" s="6" t="str">
        <f>HYPERLINK("https://docs.wto.org/imrd/directdoc.asp?DDFDocuments/t/G/TBTN24/UGA1977.DOCX", "https://docs.wto.org/imrd/directdoc.asp?DDFDocuments/t/G/TBTN24/UGA1977.DOCX")</f>
        <v>https://docs.wto.org/imrd/directdoc.asp?DDFDocuments/t/G/TBTN24/UGA1977.DOCX</v>
      </c>
      <c r="Q59" s="6" t="str">
        <f>HYPERLINK("https://docs.wto.org/imrd/directdoc.asp?DDFDocuments/u/G/TBTN24/UGA1977.DOCX", "https://docs.wto.org/imrd/directdoc.asp?DDFDocuments/u/G/TBTN24/UGA1977.DOCX")</f>
        <v>https://docs.wto.org/imrd/directdoc.asp?DDFDocuments/u/G/TBTN24/UGA1977.DOCX</v>
      </c>
      <c r="R59" s="6" t="str">
        <f>HYPERLINK("https://docs.wto.org/imrd/directdoc.asp?DDFDocuments/v/G/TBTN24/UGA1977.DOCX", "https://docs.wto.org/imrd/directdoc.asp?DDFDocuments/v/G/TBTN24/UGA1977.DOCX")</f>
        <v>https://docs.wto.org/imrd/directdoc.asp?DDFDocuments/v/G/TBTN24/UGA1977.DOCX</v>
      </c>
    </row>
    <row r="60" spans="1:18" ht="60" customHeight="1" x14ac:dyDescent="0.25">
      <c r="A60" s="2" t="s">
        <v>1041</v>
      </c>
      <c r="B60" s="7">
        <v>45516</v>
      </c>
      <c r="C60" s="6" t="str">
        <f>HYPERLINK("https://eping.wto.org/en/Search?viewData= G/TBT/N/UGA/1978"," G/TBT/N/UGA/1978")</f>
        <v xml:space="preserve"> G/TBT/N/UGA/1978</v>
      </c>
      <c r="D60" s="6" t="s">
        <v>471</v>
      </c>
      <c r="E60" s="8" t="s">
        <v>673</v>
      </c>
      <c r="F60" s="8" t="s">
        <v>674</v>
      </c>
      <c r="G60" s="8" t="s">
        <v>675</v>
      </c>
      <c r="H60" s="6" t="s">
        <v>676</v>
      </c>
      <c r="I60" s="6" t="s">
        <v>481</v>
      </c>
      <c r="J60" s="6" t="s">
        <v>482</v>
      </c>
      <c r="K60" s="6" t="s">
        <v>38</v>
      </c>
      <c r="L60" s="6"/>
      <c r="M60" s="7">
        <v>45576</v>
      </c>
      <c r="N60" s="6" t="s">
        <v>24</v>
      </c>
      <c r="O60" s="8" t="s">
        <v>677</v>
      </c>
      <c r="P60" s="6" t="str">
        <f>HYPERLINK("https://docs.wto.org/imrd/directdoc.asp?DDFDocuments/t/G/TBTN24/UGA1978.DOCX", "https://docs.wto.org/imrd/directdoc.asp?DDFDocuments/t/G/TBTN24/UGA1978.DOCX")</f>
        <v>https://docs.wto.org/imrd/directdoc.asp?DDFDocuments/t/G/TBTN24/UGA1978.DOCX</v>
      </c>
      <c r="Q60" s="6" t="str">
        <f>HYPERLINK("https://docs.wto.org/imrd/directdoc.asp?DDFDocuments/u/G/TBTN24/UGA1978.DOCX", "https://docs.wto.org/imrd/directdoc.asp?DDFDocuments/u/G/TBTN24/UGA1978.DOCX")</f>
        <v>https://docs.wto.org/imrd/directdoc.asp?DDFDocuments/u/G/TBTN24/UGA1978.DOCX</v>
      </c>
      <c r="R60" s="6" t="str">
        <f>HYPERLINK("https://docs.wto.org/imrd/directdoc.asp?DDFDocuments/v/G/TBTN24/UGA1978.DOCX", "https://docs.wto.org/imrd/directdoc.asp?DDFDocuments/v/G/TBTN24/UGA1978.DOCX")</f>
        <v>https://docs.wto.org/imrd/directdoc.asp?DDFDocuments/v/G/TBTN24/UGA1978.DOCX</v>
      </c>
    </row>
    <row r="61" spans="1:18" ht="60" customHeight="1" x14ac:dyDescent="0.25">
      <c r="A61" s="2" t="s">
        <v>1058</v>
      </c>
      <c r="B61" s="7">
        <v>45513</v>
      </c>
      <c r="C61" s="6" t="str">
        <f>HYPERLINK("https://eping.wto.org/en/Search?viewData= G/TBT/N/UGA/1971"," G/TBT/N/UGA/1971")</f>
        <v xml:space="preserve"> G/TBT/N/UGA/1971</v>
      </c>
      <c r="D61" s="6" t="s">
        <v>471</v>
      </c>
      <c r="E61" s="8" t="s">
        <v>747</v>
      </c>
      <c r="F61" s="8" t="s">
        <v>748</v>
      </c>
      <c r="G61" s="8" t="s">
        <v>749</v>
      </c>
      <c r="H61" s="6" t="s">
        <v>750</v>
      </c>
      <c r="I61" s="6" t="s">
        <v>442</v>
      </c>
      <c r="J61" s="6" t="s">
        <v>482</v>
      </c>
      <c r="K61" s="6" t="s">
        <v>38</v>
      </c>
      <c r="L61" s="6"/>
      <c r="M61" s="7">
        <v>45573</v>
      </c>
      <c r="N61" s="6" t="s">
        <v>24</v>
      </c>
      <c r="O61" s="8" t="s">
        <v>751</v>
      </c>
      <c r="P61" s="6" t="str">
        <f>HYPERLINK("https://docs.wto.org/imrd/directdoc.asp?DDFDocuments/t/G/TBTN24/UGA1971.DOCX", "https://docs.wto.org/imrd/directdoc.asp?DDFDocuments/t/G/TBTN24/UGA1971.DOCX")</f>
        <v>https://docs.wto.org/imrd/directdoc.asp?DDFDocuments/t/G/TBTN24/UGA1971.DOCX</v>
      </c>
      <c r="Q61" s="6" t="str">
        <f>HYPERLINK("https://docs.wto.org/imrd/directdoc.asp?DDFDocuments/u/G/TBTN24/UGA1971.DOCX", "https://docs.wto.org/imrd/directdoc.asp?DDFDocuments/u/G/TBTN24/UGA1971.DOCX")</f>
        <v>https://docs.wto.org/imrd/directdoc.asp?DDFDocuments/u/G/TBTN24/UGA1971.DOCX</v>
      </c>
      <c r="R61" s="6" t="str">
        <f>HYPERLINK("https://docs.wto.org/imrd/directdoc.asp?DDFDocuments/v/G/TBTN24/UGA1971.DOCX", "https://docs.wto.org/imrd/directdoc.asp?DDFDocuments/v/G/TBTN24/UGA1971.DOCX")</f>
        <v>https://docs.wto.org/imrd/directdoc.asp?DDFDocuments/v/G/TBTN24/UGA1971.DOCX</v>
      </c>
    </row>
    <row r="62" spans="1:18" ht="60" customHeight="1" x14ac:dyDescent="0.25">
      <c r="A62" s="2" t="s">
        <v>1007</v>
      </c>
      <c r="B62" s="7">
        <v>45517</v>
      </c>
      <c r="C62" s="6" t="str">
        <f>HYPERLINK("https://eping.wto.org/en/Search?viewData= G/TBT/N/UGA/1980"," G/TBT/N/UGA/1980")</f>
        <v xml:space="preserve"> G/TBT/N/UGA/1980</v>
      </c>
      <c r="D62" s="6" t="s">
        <v>471</v>
      </c>
      <c r="E62" s="8" t="s">
        <v>500</v>
      </c>
      <c r="F62" s="8" t="s">
        <v>501</v>
      </c>
      <c r="G62" s="8" t="s">
        <v>502</v>
      </c>
      <c r="H62" s="6" t="s">
        <v>503</v>
      </c>
      <c r="I62" s="6" t="s">
        <v>481</v>
      </c>
      <c r="J62" s="6" t="s">
        <v>482</v>
      </c>
      <c r="K62" s="6" t="s">
        <v>38</v>
      </c>
      <c r="L62" s="6"/>
      <c r="M62" s="7">
        <v>45577</v>
      </c>
      <c r="N62" s="6" t="s">
        <v>24</v>
      </c>
      <c r="O62" s="8" t="s">
        <v>504</v>
      </c>
      <c r="P62" s="6" t="str">
        <f>HYPERLINK("https://docs.wto.org/imrd/directdoc.asp?DDFDocuments/t/G/TBTN24/UGA1980.DOCX", "https://docs.wto.org/imrd/directdoc.asp?DDFDocuments/t/G/TBTN24/UGA1980.DOCX")</f>
        <v>https://docs.wto.org/imrd/directdoc.asp?DDFDocuments/t/G/TBTN24/UGA1980.DOCX</v>
      </c>
      <c r="Q62" s="6" t="str">
        <f>HYPERLINK("https://docs.wto.org/imrd/directdoc.asp?DDFDocuments/u/G/TBTN24/UGA1980.DOCX", "https://docs.wto.org/imrd/directdoc.asp?DDFDocuments/u/G/TBTN24/UGA1980.DOCX")</f>
        <v>https://docs.wto.org/imrd/directdoc.asp?DDFDocuments/u/G/TBTN24/UGA1980.DOCX</v>
      </c>
      <c r="R62" s="6" t="str">
        <f>HYPERLINK("https://docs.wto.org/imrd/directdoc.asp?DDFDocuments/v/G/TBTN24/UGA1980.DOCX", "https://docs.wto.org/imrd/directdoc.asp?DDFDocuments/v/G/TBTN24/UGA1980.DOCX")</f>
        <v>https://docs.wto.org/imrd/directdoc.asp?DDFDocuments/v/G/TBTN24/UGA1980.DOCX</v>
      </c>
    </row>
    <row r="63" spans="1:18" ht="60" customHeight="1" x14ac:dyDescent="0.25">
      <c r="A63" s="2" t="s">
        <v>1028</v>
      </c>
      <c r="B63" s="7">
        <v>45517</v>
      </c>
      <c r="C63" s="6" t="str">
        <f>HYPERLINK("https://eping.wto.org/en/Search?viewData= G/TBT/N/UGA/1981"," G/TBT/N/UGA/1981")</f>
        <v xml:space="preserve"> G/TBT/N/UGA/1981</v>
      </c>
      <c r="D63" s="6" t="s">
        <v>471</v>
      </c>
      <c r="E63" s="8" t="s">
        <v>590</v>
      </c>
      <c r="F63" s="8" t="s">
        <v>591</v>
      </c>
      <c r="G63" s="8" t="s">
        <v>592</v>
      </c>
      <c r="H63" s="6" t="s">
        <v>503</v>
      </c>
      <c r="I63" s="6" t="s">
        <v>481</v>
      </c>
      <c r="J63" s="6" t="s">
        <v>482</v>
      </c>
      <c r="K63" s="6" t="s">
        <v>38</v>
      </c>
      <c r="L63" s="6"/>
      <c r="M63" s="7">
        <v>45577</v>
      </c>
      <c r="N63" s="6" t="s">
        <v>24</v>
      </c>
      <c r="O63" s="8" t="s">
        <v>593</v>
      </c>
      <c r="P63" s="6" t="str">
        <f>HYPERLINK("https://docs.wto.org/imrd/directdoc.asp?DDFDocuments/t/G/TBTN24/UGA1981.DOCX", "https://docs.wto.org/imrd/directdoc.asp?DDFDocuments/t/G/TBTN24/UGA1981.DOCX")</f>
        <v>https://docs.wto.org/imrd/directdoc.asp?DDFDocuments/t/G/TBTN24/UGA1981.DOCX</v>
      </c>
      <c r="Q63" s="6" t="str">
        <f>HYPERLINK("https://docs.wto.org/imrd/directdoc.asp?DDFDocuments/u/G/TBTN24/UGA1981.DOCX", "https://docs.wto.org/imrd/directdoc.asp?DDFDocuments/u/G/TBTN24/UGA1981.DOCX")</f>
        <v>https://docs.wto.org/imrd/directdoc.asp?DDFDocuments/u/G/TBTN24/UGA1981.DOCX</v>
      </c>
      <c r="R63" s="6" t="str">
        <f>HYPERLINK("https://docs.wto.org/imrd/directdoc.asp?DDFDocuments/v/G/TBTN24/UGA1981.DOCX", "https://docs.wto.org/imrd/directdoc.asp?DDFDocuments/v/G/TBTN24/UGA1981.DOCX")</f>
        <v>https://docs.wto.org/imrd/directdoc.asp?DDFDocuments/v/G/TBTN24/UGA1981.DOCX</v>
      </c>
    </row>
    <row r="64" spans="1:18" ht="60" customHeight="1" x14ac:dyDescent="0.25">
      <c r="A64" s="2" t="s">
        <v>1003</v>
      </c>
      <c r="B64" s="7">
        <v>45517</v>
      </c>
      <c r="C64" s="6" t="str">
        <f>HYPERLINK("https://eping.wto.org/en/Search?viewData= G/TBT/N/UGA/1984"," G/TBT/N/UGA/1984")</f>
        <v xml:space="preserve"> G/TBT/N/UGA/1984</v>
      </c>
      <c r="D64" s="6" t="s">
        <v>471</v>
      </c>
      <c r="E64" s="8" t="s">
        <v>477</v>
      </c>
      <c r="F64" s="8" t="s">
        <v>478</v>
      </c>
      <c r="G64" s="8" t="s">
        <v>479</v>
      </c>
      <c r="H64" s="6" t="s">
        <v>480</v>
      </c>
      <c r="I64" s="6" t="s">
        <v>481</v>
      </c>
      <c r="J64" s="6" t="s">
        <v>482</v>
      </c>
      <c r="K64" s="6" t="s">
        <v>38</v>
      </c>
      <c r="L64" s="6"/>
      <c r="M64" s="7">
        <v>45577</v>
      </c>
      <c r="N64" s="6" t="s">
        <v>24</v>
      </c>
      <c r="O64" s="8" t="s">
        <v>483</v>
      </c>
      <c r="P64" s="6" t="str">
        <f>HYPERLINK("https://docs.wto.org/imrd/directdoc.asp?DDFDocuments/t/G/TBTN24/UGA1984.DOCX", "https://docs.wto.org/imrd/directdoc.asp?DDFDocuments/t/G/TBTN24/UGA1984.DOCX")</f>
        <v>https://docs.wto.org/imrd/directdoc.asp?DDFDocuments/t/G/TBTN24/UGA1984.DOCX</v>
      </c>
      <c r="Q64" s="6" t="str">
        <f>HYPERLINK("https://docs.wto.org/imrd/directdoc.asp?DDFDocuments/u/G/TBTN24/UGA1984.DOCX", "https://docs.wto.org/imrd/directdoc.asp?DDFDocuments/u/G/TBTN24/UGA1984.DOCX")</f>
        <v>https://docs.wto.org/imrd/directdoc.asp?DDFDocuments/u/G/TBTN24/UGA1984.DOCX</v>
      </c>
      <c r="R64" s="6" t="str">
        <f>HYPERLINK("https://docs.wto.org/imrd/directdoc.asp?DDFDocuments/v/G/TBTN24/UGA1984.DOCX", "https://docs.wto.org/imrd/directdoc.asp?DDFDocuments/v/G/TBTN24/UGA1984.DOCX")</f>
        <v>https://docs.wto.org/imrd/directdoc.asp?DDFDocuments/v/G/TBTN24/UGA1984.DOCX</v>
      </c>
    </row>
    <row r="65" spans="1:18" ht="60" customHeight="1" x14ac:dyDescent="0.25">
      <c r="A65" s="2" t="s">
        <v>1051</v>
      </c>
      <c r="B65" s="7">
        <v>45516</v>
      </c>
      <c r="C65" s="6" t="str">
        <f>HYPERLINK("https://eping.wto.org/en/Search?viewData= G/TBT/N/UGA/1973"," G/TBT/N/UGA/1973")</f>
        <v xml:space="preserve"> G/TBT/N/UGA/1973</v>
      </c>
      <c r="D65" s="6" t="s">
        <v>471</v>
      </c>
      <c r="E65" s="8" t="s">
        <v>713</v>
      </c>
      <c r="F65" s="8" t="s">
        <v>714</v>
      </c>
      <c r="G65" s="8" t="s">
        <v>715</v>
      </c>
      <c r="H65" s="6" t="s">
        <v>716</v>
      </c>
      <c r="I65" s="6" t="s">
        <v>442</v>
      </c>
      <c r="J65" s="6" t="s">
        <v>482</v>
      </c>
      <c r="K65" s="6" t="s">
        <v>38</v>
      </c>
      <c r="L65" s="6"/>
      <c r="M65" s="7">
        <v>45576</v>
      </c>
      <c r="N65" s="6" t="s">
        <v>24</v>
      </c>
      <c r="O65" s="8" t="s">
        <v>717</v>
      </c>
      <c r="P65" s="6" t="str">
        <f>HYPERLINK("https://docs.wto.org/imrd/directdoc.asp?DDFDocuments/t/G/TBTN24/UGA1973.DOCX", "https://docs.wto.org/imrd/directdoc.asp?DDFDocuments/t/G/TBTN24/UGA1973.DOCX")</f>
        <v>https://docs.wto.org/imrd/directdoc.asp?DDFDocuments/t/G/TBTN24/UGA1973.DOCX</v>
      </c>
      <c r="Q65" s="6" t="str">
        <f>HYPERLINK("https://docs.wto.org/imrd/directdoc.asp?DDFDocuments/u/G/TBTN24/UGA1973.DOCX", "https://docs.wto.org/imrd/directdoc.asp?DDFDocuments/u/G/TBTN24/UGA1973.DOCX")</f>
        <v>https://docs.wto.org/imrd/directdoc.asp?DDFDocuments/u/G/TBTN24/UGA1973.DOCX</v>
      </c>
      <c r="R65" s="6" t="str">
        <f>HYPERLINK("https://docs.wto.org/imrd/directdoc.asp?DDFDocuments/v/G/TBTN24/UGA1973.DOCX", "https://docs.wto.org/imrd/directdoc.asp?DDFDocuments/v/G/TBTN24/UGA1973.DOCX")</f>
        <v>https://docs.wto.org/imrd/directdoc.asp?DDFDocuments/v/G/TBTN24/UGA1973.DOCX</v>
      </c>
    </row>
    <row r="66" spans="1:18" ht="60" customHeight="1" x14ac:dyDescent="0.25">
      <c r="A66" s="2" t="s">
        <v>1005</v>
      </c>
      <c r="B66" s="7">
        <v>45517</v>
      </c>
      <c r="C66" s="6" t="str">
        <f>HYPERLINK("https://eping.wto.org/en/Search?viewData= G/TBT/N/UGA/1990"," G/TBT/N/UGA/1990")</f>
        <v xml:space="preserve"> G/TBT/N/UGA/1990</v>
      </c>
      <c r="D66" s="6" t="s">
        <v>471</v>
      </c>
      <c r="E66" s="8" t="s">
        <v>489</v>
      </c>
      <c r="F66" s="8" t="s">
        <v>490</v>
      </c>
      <c r="G66" s="8" t="s">
        <v>491</v>
      </c>
      <c r="H66" s="6" t="s">
        <v>492</v>
      </c>
      <c r="I66" s="6" t="s">
        <v>291</v>
      </c>
      <c r="J66" s="6" t="s">
        <v>482</v>
      </c>
      <c r="K66" s="6" t="s">
        <v>38</v>
      </c>
      <c r="L66" s="6"/>
      <c r="M66" s="7">
        <v>45577</v>
      </c>
      <c r="N66" s="6" t="s">
        <v>24</v>
      </c>
      <c r="O66" s="8" t="s">
        <v>493</v>
      </c>
      <c r="P66" s="6" t="str">
        <f>HYPERLINK("https://docs.wto.org/imrd/directdoc.asp?DDFDocuments/t/G/TBTN24/UGA1990.DOCX", "https://docs.wto.org/imrd/directdoc.asp?DDFDocuments/t/G/TBTN24/UGA1990.DOCX")</f>
        <v>https://docs.wto.org/imrd/directdoc.asp?DDFDocuments/t/G/TBTN24/UGA1990.DOCX</v>
      </c>
      <c r="Q66" s="6" t="str">
        <f>HYPERLINK("https://docs.wto.org/imrd/directdoc.asp?DDFDocuments/u/G/TBTN24/UGA1990.DOCX", "https://docs.wto.org/imrd/directdoc.asp?DDFDocuments/u/G/TBTN24/UGA1990.DOCX")</f>
        <v>https://docs.wto.org/imrd/directdoc.asp?DDFDocuments/u/G/TBTN24/UGA1990.DOCX</v>
      </c>
      <c r="R66" s="6" t="str">
        <f>HYPERLINK("https://docs.wto.org/imrd/directdoc.asp?DDFDocuments/v/G/TBTN24/UGA1990.DOCX", "https://docs.wto.org/imrd/directdoc.asp?DDFDocuments/v/G/TBTN24/UGA1990.DOCX")</f>
        <v>https://docs.wto.org/imrd/directdoc.asp?DDFDocuments/v/G/TBTN24/UGA1990.DOCX</v>
      </c>
    </row>
    <row r="67" spans="1:18" ht="60" customHeight="1" x14ac:dyDescent="0.25">
      <c r="A67" s="2" t="s">
        <v>1014</v>
      </c>
      <c r="B67" s="7">
        <v>45517</v>
      </c>
      <c r="C67" s="6" t="str">
        <f>HYPERLINK("https://eping.wto.org/en/Search?viewData= G/TBT/N/UGA/1989"," G/TBT/N/UGA/1989")</f>
        <v xml:space="preserve"> G/TBT/N/UGA/1989</v>
      </c>
      <c r="D67" s="6" t="s">
        <v>471</v>
      </c>
      <c r="E67" s="8" t="s">
        <v>535</v>
      </c>
      <c r="F67" s="8" t="s">
        <v>536</v>
      </c>
      <c r="G67" s="8" t="s">
        <v>537</v>
      </c>
      <c r="H67" s="6" t="s">
        <v>538</v>
      </c>
      <c r="I67" s="6" t="s">
        <v>442</v>
      </c>
      <c r="J67" s="6" t="s">
        <v>482</v>
      </c>
      <c r="K67" s="6" t="s">
        <v>38</v>
      </c>
      <c r="L67" s="6"/>
      <c r="M67" s="7">
        <v>45577</v>
      </c>
      <c r="N67" s="6" t="s">
        <v>24</v>
      </c>
      <c r="O67" s="8" t="s">
        <v>539</v>
      </c>
      <c r="P67" s="6" t="str">
        <f>HYPERLINK("https://docs.wto.org/imrd/directdoc.asp?DDFDocuments/t/G/TBTN24/UGA1989.DOCX", "https://docs.wto.org/imrd/directdoc.asp?DDFDocuments/t/G/TBTN24/UGA1989.DOCX")</f>
        <v>https://docs.wto.org/imrd/directdoc.asp?DDFDocuments/t/G/TBTN24/UGA1989.DOCX</v>
      </c>
      <c r="Q67" s="6" t="str">
        <f>HYPERLINK("https://docs.wto.org/imrd/directdoc.asp?DDFDocuments/u/G/TBTN24/UGA1989.DOCX", "https://docs.wto.org/imrd/directdoc.asp?DDFDocuments/u/G/TBTN24/UGA1989.DOCX")</f>
        <v>https://docs.wto.org/imrd/directdoc.asp?DDFDocuments/u/G/TBTN24/UGA1989.DOCX</v>
      </c>
      <c r="R67" s="6" t="str">
        <f>HYPERLINK("https://docs.wto.org/imrd/directdoc.asp?DDFDocuments/v/G/TBTN24/UGA1989.DOCX", "https://docs.wto.org/imrd/directdoc.asp?DDFDocuments/v/G/TBTN24/UGA1989.DOCX")</f>
        <v>https://docs.wto.org/imrd/directdoc.asp?DDFDocuments/v/G/TBTN24/UGA1989.DOCX</v>
      </c>
    </row>
    <row r="68" spans="1:18" ht="60" customHeight="1" x14ac:dyDescent="0.25">
      <c r="A68" s="2" t="s">
        <v>1056</v>
      </c>
      <c r="B68" s="7">
        <v>45513</v>
      </c>
      <c r="C68" s="6" t="str">
        <f>HYPERLINK("https://eping.wto.org/en/Search?viewData= G/TBT/N/UGA/1970"," G/TBT/N/UGA/1970")</f>
        <v xml:space="preserve"> G/TBT/N/UGA/1970</v>
      </c>
      <c r="D68" s="6" t="s">
        <v>471</v>
      </c>
      <c r="E68" s="8" t="s">
        <v>736</v>
      </c>
      <c r="F68" s="8" t="s">
        <v>737</v>
      </c>
      <c r="G68" s="8" t="s">
        <v>738</v>
      </c>
      <c r="H68" s="6" t="s">
        <v>739</v>
      </c>
      <c r="I68" s="6" t="s">
        <v>442</v>
      </c>
      <c r="J68" s="6" t="s">
        <v>482</v>
      </c>
      <c r="K68" s="6" t="s">
        <v>38</v>
      </c>
      <c r="L68" s="6"/>
      <c r="M68" s="7">
        <v>45573</v>
      </c>
      <c r="N68" s="6" t="s">
        <v>24</v>
      </c>
      <c r="O68" s="8" t="s">
        <v>740</v>
      </c>
      <c r="P68" s="6" t="str">
        <f>HYPERLINK("https://docs.wto.org/imrd/directdoc.asp?DDFDocuments/t/G/TBTN24/UGA1970.DOCX", "https://docs.wto.org/imrd/directdoc.asp?DDFDocuments/t/G/TBTN24/UGA1970.DOCX")</f>
        <v>https://docs.wto.org/imrd/directdoc.asp?DDFDocuments/t/G/TBTN24/UGA1970.DOCX</v>
      </c>
      <c r="Q68" s="6" t="str">
        <f>HYPERLINK("https://docs.wto.org/imrd/directdoc.asp?DDFDocuments/u/G/TBTN24/UGA1970.DOCX", "https://docs.wto.org/imrd/directdoc.asp?DDFDocuments/u/G/TBTN24/UGA1970.DOCX")</f>
        <v>https://docs.wto.org/imrd/directdoc.asp?DDFDocuments/u/G/TBTN24/UGA1970.DOCX</v>
      </c>
      <c r="R68" s="6" t="str">
        <f>HYPERLINK("https://docs.wto.org/imrd/directdoc.asp?DDFDocuments/v/G/TBTN24/UGA1970.DOCX", "https://docs.wto.org/imrd/directdoc.asp?DDFDocuments/v/G/TBTN24/UGA1970.DOCX")</f>
        <v>https://docs.wto.org/imrd/directdoc.asp?DDFDocuments/v/G/TBTN24/UGA1970.DOCX</v>
      </c>
    </row>
    <row r="69" spans="1:18" ht="60" customHeight="1" x14ac:dyDescent="0.25">
      <c r="A69" s="2" t="s">
        <v>1040</v>
      </c>
      <c r="B69" s="7">
        <v>45516</v>
      </c>
      <c r="C69" s="6" t="str">
        <f>HYPERLINK("https://eping.wto.org/en/Search?viewData= G/TBT/N/UGA/1972"," G/TBT/N/UGA/1972")</f>
        <v xml:space="preserve"> G/TBT/N/UGA/1972</v>
      </c>
      <c r="D69" s="6" t="s">
        <v>471</v>
      </c>
      <c r="E69" s="8" t="s">
        <v>663</v>
      </c>
      <c r="F69" s="8" t="s">
        <v>664</v>
      </c>
      <c r="G69" s="8" t="s">
        <v>665</v>
      </c>
      <c r="H69" s="6" t="s">
        <v>666</v>
      </c>
      <c r="I69" s="6" t="s">
        <v>442</v>
      </c>
      <c r="J69" s="6" t="s">
        <v>482</v>
      </c>
      <c r="K69" s="6" t="s">
        <v>38</v>
      </c>
      <c r="L69" s="6"/>
      <c r="M69" s="7">
        <v>45576</v>
      </c>
      <c r="N69" s="6" t="s">
        <v>24</v>
      </c>
      <c r="O69" s="8" t="s">
        <v>667</v>
      </c>
      <c r="P69" s="6" t="str">
        <f>HYPERLINK("https://docs.wto.org/imrd/directdoc.asp?DDFDocuments/t/G/TBTN24/UGA1972.DOCX", "https://docs.wto.org/imrd/directdoc.asp?DDFDocuments/t/G/TBTN24/UGA1972.DOCX")</f>
        <v>https://docs.wto.org/imrd/directdoc.asp?DDFDocuments/t/G/TBTN24/UGA1972.DOCX</v>
      </c>
      <c r="Q69" s="6" t="str">
        <f>HYPERLINK("https://docs.wto.org/imrd/directdoc.asp?DDFDocuments/u/G/TBTN24/UGA1972.DOCX", "https://docs.wto.org/imrd/directdoc.asp?DDFDocuments/u/G/TBTN24/UGA1972.DOCX")</f>
        <v>https://docs.wto.org/imrd/directdoc.asp?DDFDocuments/u/G/TBTN24/UGA1972.DOCX</v>
      </c>
      <c r="R69" s="6" t="str">
        <f>HYPERLINK("https://docs.wto.org/imrd/directdoc.asp?DDFDocuments/v/G/TBTN24/UGA1972.DOCX", "https://docs.wto.org/imrd/directdoc.asp?DDFDocuments/v/G/TBTN24/UGA1972.DOCX")</f>
        <v>https://docs.wto.org/imrd/directdoc.asp?DDFDocuments/v/G/TBTN24/UGA1972.DOCX</v>
      </c>
    </row>
    <row r="70" spans="1:18" ht="60" customHeight="1" x14ac:dyDescent="0.25">
      <c r="A70" s="2" t="s">
        <v>1018</v>
      </c>
      <c r="B70" s="7">
        <v>45517</v>
      </c>
      <c r="C70" s="6" t="str">
        <f>HYPERLINK("https://eping.wto.org/en/Search?viewData= G/TBT/N/UGA/1988"," G/TBT/N/UGA/1988")</f>
        <v xml:space="preserve"> G/TBT/N/UGA/1988</v>
      </c>
      <c r="D70" s="6" t="s">
        <v>471</v>
      </c>
      <c r="E70" s="8" t="s">
        <v>540</v>
      </c>
      <c r="F70" s="8" t="s">
        <v>541</v>
      </c>
      <c r="G70" s="8" t="s">
        <v>542</v>
      </c>
      <c r="H70" s="6" t="s">
        <v>543</v>
      </c>
      <c r="I70" s="6" t="s">
        <v>442</v>
      </c>
      <c r="J70" s="6" t="s">
        <v>482</v>
      </c>
      <c r="K70" s="6" t="s">
        <v>38</v>
      </c>
      <c r="L70" s="6"/>
      <c r="M70" s="7">
        <v>45577</v>
      </c>
      <c r="N70" s="6" t="s">
        <v>24</v>
      </c>
      <c r="O70" s="8" t="s">
        <v>544</v>
      </c>
      <c r="P70" s="6" t="str">
        <f>HYPERLINK("https://docs.wto.org/imrd/directdoc.asp?DDFDocuments/t/G/TBTN24/UGA1988.DOCX", "https://docs.wto.org/imrd/directdoc.asp?DDFDocuments/t/G/TBTN24/UGA1988.DOCX")</f>
        <v>https://docs.wto.org/imrd/directdoc.asp?DDFDocuments/t/G/TBTN24/UGA1988.DOCX</v>
      </c>
      <c r="Q70" s="6" t="str">
        <f>HYPERLINK("https://docs.wto.org/imrd/directdoc.asp?DDFDocuments/u/G/TBTN24/UGA1988.DOCX", "https://docs.wto.org/imrd/directdoc.asp?DDFDocuments/u/G/TBTN24/UGA1988.DOCX")</f>
        <v>https://docs.wto.org/imrd/directdoc.asp?DDFDocuments/u/G/TBTN24/UGA1988.DOCX</v>
      </c>
      <c r="R70" s="6" t="str">
        <f>HYPERLINK("https://docs.wto.org/imrd/directdoc.asp?DDFDocuments/v/G/TBTN24/UGA1988.DOCX", "https://docs.wto.org/imrd/directdoc.asp?DDFDocuments/v/G/TBTN24/UGA1988.DOCX")</f>
        <v>https://docs.wto.org/imrd/directdoc.asp?DDFDocuments/v/G/TBTN24/UGA1988.DOCX</v>
      </c>
    </row>
    <row r="71" spans="1:18" ht="60" customHeight="1" x14ac:dyDescent="0.25">
      <c r="A71" s="2" t="s">
        <v>1027</v>
      </c>
      <c r="B71" s="7">
        <v>45517</v>
      </c>
      <c r="C71" s="6" t="str">
        <f>HYPERLINK("https://eping.wto.org/en/Search?viewData= G/TBT/N/UGA/1985"," G/TBT/N/UGA/1985")</f>
        <v xml:space="preserve"> G/TBT/N/UGA/1985</v>
      </c>
      <c r="D71" s="6" t="s">
        <v>471</v>
      </c>
      <c r="E71" s="8" t="s">
        <v>580</v>
      </c>
      <c r="F71" s="8" t="s">
        <v>581</v>
      </c>
      <c r="G71" s="8" t="s">
        <v>582</v>
      </c>
      <c r="H71" s="6" t="s">
        <v>583</v>
      </c>
      <c r="I71" s="6" t="s">
        <v>442</v>
      </c>
      <c r="J71" s="6" t="s">
        <v>482</v>
      </c>
      <c r="K71" s="6" t="s">
        <v>38</v>
      </c>
      <c r="L71" s="6"/>
      <c r="M71" s="7">
        <v>45577</v>
      </c>
      <c r="N71" s="6" t="s">
        <v>24</v>
      </c>
      <c r="O71" s="8" t="s">
        <v>584</v>
      </c>
      <c r="P71" s="6" t="str">
        <f>HYPERLINK("https://docs.wto.org/imrd/directdoc.asp?DDFDocuments/t/G/TBTN24/UGA1985.DOCX", "https://docs.wto.org/imrd/directdoc.asp?DDFDocuments/t/G/TBTN24/UGA1985.DOCX")</f>
        <v>https://docs.wto.org/imrd/directdoc.asp?DDFDocuments/t/G/TBTN24/UGA1985.DOCX</v>
      </c>
      <c r="Q71" s="6" t="str">
        <f>HYPERLINK("https://docs.wto.org/imrd/directdoc.asp?DDFDocuments/u/G/TBTN24/UGA1985.DOCX", "https://docs.wto.org/imrd/directdoc.asp?DDFDocuments/u/G/TBTN24/UGA1985.DOCX")</f>
        <v>https://docs.wto.org/imrd/directdoc.asp?DDFDocuments/u/G/TBTN24/UGA1985.DOCX</v>
      </c>
      <c r="R71" s="6" t="str">
        <f>HYPERLINK("https://docs.wto.org/imrd/directdoc.asp?DDFDocuments/v/G/TBTN24/UGA1985.DOCX", "https://docs.wto.org/imrd/directdoc.asp?DDFDocuments/v/G/TBTN24/UGA1985.DOCX")</f>
        <v>https://docs.wto.org/imrd/directdoc.asp?DDFDocuments/v/G/TBTN24/UGA1985.DOCX</v>
      </c>
    </row>
    <row r="72" spans="1:18" ht="60" customHeight="1" x14ac:dyDescent="0.25">
      <c r="A72" s="2" t="s">
        <v>1032</v>
      </c>
      <c r="B72" s="7">
        <v>45517</v>
      </c>
      <c r="C72" s="6" t="str">
        <f>HYPERLINK("https://eping.wto.org/en/Search?viewData= G/TBT/N/UGA/1987"," G/TBT/N/UGA/1987")</f>
        <v xml:space="preserve"> G/TBT/N/UGA/1987</v>
      </c>
      <c r="D72" s="6" t="s">
        <v>471</v>
      </c>
      <c r="E72" s="8" t="s">
        <v>615</v>
      </c>
      <c r="F72" s="8" t="s">
        <v>616</v>
      </c>
      <c r="G72" s="8" t="s">
        <v>617</v>
      </c>
      <c r="H72" s="6" t="s">
        <v>583</v>
      </c>
      <c r="I72" s="6" t="s">
        <v>442</v>
      </c>
      <c r="J72" s="6" t="s">
        <v>482</v>
      </c>
      <c r="K72" s="6" t="s">
        <v>38</v>
      </c>
      <c r="L72" s="6"/>
      <c r="M72" s="7">
        <v>45577</v>
      </c>
      <c r="N72" s="6" t="s">
        <v>24</v>
      </c>
      <c r="O72" s="8" t="s">
        <v>618</v>
      </c>
      <c r="P72" s="6" t="str">
        <f>HYPERLINK("https://docs.wto.org/imrd/directdoc.asp?DDFDocuments/t/G/TBTN24/UGA1987.DOCX", "https://docs.wto.org/imrd/directdoc.asp?DDFDocuments/t/G/TBTN24/UGA1987.DOCX")</f>
        <v>https://docs.wto.org/imrd/directdoc.asp?DDFDocuments/t/G/TBTN24/UGA1987.DOCX</v>
      </c>
      <c r="Q72" s="6" t="str">
        <f>HYPERLINK("https://docs.wto.org/imrd/directdoc.asp?DDFDocuments/u/G/TBTN24/UGA1987.DOCX", "https://docs.wto.org/imrd/directdoc.asp?DDFDocuments/u/G/TBTN24/UGA1987.DOCX")</f>
        <v>https://docs.wto.org/imrd/directdoc.asp?DDFDocuments/u/G/TBTN24/UGA1987.DOCX</v>
      </c>
      <c r="R72" s="6" t="str">
        <f>HYPERLINK("https://docs.wto.org/imrd/directdoc.asp?DDFDocuments/v/G/TBTN24/UGA1987.DOCX", "https://docs.wto.org/imrd/directdoc.asp?DDFDocuments/v/G/TBTN24/UGA1987.DOCX")</f>
        <v>https://docs.wto.org/imrd/directdoc.asp?DDFDocuments/v/G/TBTN24/UGA1987.DOCX</v>
      </c>
    </row>
    <row r="73" spans="1:18" ht="60" customHeight="1" x14ac:dyDescent="0.25">
      <c r="A73" s="2" t="s">
        <v>1030</v>
      </c>
      <c r="B73" s="7">
        <v>45517</v>
      </c>
      <c r="C73" s="6" t="str">
        <f>HYPERLINK("https://eping.wto.org/en/Search?viewData= G/TBT/N/UGA/1986"," G/TBT/N/UGA/1986")</f>
        <v xml:space="preserve"> G/TBT/N/UGA/1986</v>
      </c>
      <c r="D73" s="6" t="s">
        <v>471</v>
      </c>
      <c r="E73" s="8" t="s">
        <v>601</v>
      </c>
      <c r="F73" s="8" t="s">
        <v>602</v>
      </c>
      <c r="G73" s="8" t="s">
        <v>603</v>
      </c>
      <c r="H73" s="6" t="s">
        <v>604</v>
      </c>
      <c r="I73" s="6" t="s">
        <v>442</v>
      </c>
      <c r="J73" s="6" t="s">
        <v>482</v>
      </c>
      <c r="K73" s="6" t="s">
        <v>38</v>
      </c>
      <c r="L73" s="6"/>
      <c r="M73" s="7">
        <v>45577</v>
      </c>
      <c r="N73" s="6" t="s">
        <v>24</v>
      </c>
      <c r="O73" s="8" t="s">
        <v>605</v>
      </c>
      <c r="P73" s="6" t="str">
        <f>HYPERLINK("https://docs.wto.org/imrd/directdoc.asp?DDFDocuments/t/G/TBTN24/UGA1986.DOCX", "https://docs.wto.org/imrd/directdoc.asp?DDFDocuments/t/G/TBTN24/UGA1986.DOCX")</f>
        <v>https://docs.wto.org/imrd/directdoc.asp?DDFDocuments/t/G/TBTN24/UGA1986.DOCX</v>
      </c>
      <c r="Q73" s="6" t="str">
        <f>HYPERLINK("https://docs.wto.org/imrd/directdoc.asp?DDFDocuments/u/G/TBTN24/UGA1986.DOCX", "https://docs.wto.org/imrd/directdoc.asp?DDFDocuments/u/G/TBTN24/UGA1986.DOCX")</f>
        <v>https://docs.wto.org/imrd/directdoc.asp?DDFDocuments/u/G/TBTN24/UGA1986.DOCX</v>
      </c>
      <c r="R73" s="6" t="str">
        <f>HYPERLINK("https://docs.wto.org/imrd/directdoc.asp?DDFDocuments/v/G/TBTN24/UGA1986.DOCX", "https://docs.wto.org/imrd/directdoc.asp?DDFDocuments/v/G/TBTN24/UGA1986.DOCX")</f>
        <v>https://docs.wto.org/imrd/directdoc.asp?DDFDocuments/v/G/TBTN24/UGA1986.DOCX</v>
      </c>
    </row>
    <row r="74" spans="1:18" ht="60" customHeight="1" x14ac:dyDescent="0.25">
      <c r="A74" s="2" t="s">
        <v>1039</v>
      </c>
      <c r="B74" s="7">
        <v>45516</v>
      </c>
      <c r="C74" s="6" t="str">
        <f>HYPERLINK("https://eping.wto.org/en/Search?viewData= G/TBT/N/UGA/1974"," G/TBT/N/UGA/1974")</f>
        <v xml:space="preserve"> G/TBT/N/UGA/1974</v>
      </c>
      <c r="D74" s="6" t="s">
        <v>471</v>
      </c>
      <c r="E74" s="8" t="s">
        <v>658</v>
      </c>
      <c r="F74" s="8" t="s">
        <v>659</v>
      </c>
      <c r="G74" s="8" t="s">
        <v>660</v>
      </c>
      <c r="H74" s="6" t="s">
        <v>661</v>
      </c>
      <c r="I74" s="6" t="s">
        <v>442</v>
      </c>
      <c r="J74" s="6" t="s">
        <v>482</v>
      </c>
      <c r="K74" s="6" t="s">
        <v>38</v>
      </c>
      <c r="L74" s="6"/>
      <c r="M74" s="7">
        <v>45576</v>
      </c>
      <c r="N74" s="6" t="s">
        <v>24</v>
      </c>
      <c r="O74" s="8" t="s">
        <v>662</v>
      </c>
      <c r="P74" s="6" t="str">
        <f>HYPERLINK("https://docs.wto.org/imrd/directdoc.asp?DDFDocuments/t/G/TBTN24/UGA1974.DOCX", "https://docs.wto.org/imrd/directdoc.asp?DDFDocuments/t/G/TBTN24/UGA1974.DOCX")</f>
        <v>https://docs.wto.org/imrd/directdoc.asp?DDFDocuments/t/G/TBTN24/UGA1974.DOCX</v>
      </c>
      <c r="Q74" s="6" t="str">
        <f>HYPERLINK("https://docs.wto.org/imrd/directdoc.asp?DDFDocuments/u/G/TBTN24/UGA1974.DOCX", "https://docs.wto.org/imrd/directdoc.asp?DDFDocuments/u/G/TBTN24/UGA1974.DOCX")</f>
        <v>https://docs.wto.org/imrd/directdoc.asp?DDFDocuments/u/G/TBTN24/UGA1974.DOCX</v>
      </c>
      <c r="R74" s="6" t="str">
        <f>HYPERLINK("https://docs.wto.org/imrd/directdoc.asp?DDFDocuments/v/G/TBTN24/UGA1974.DOCX", "https://docs.wto.org/imrd/directdoc.asp?DDFDocuments/v/G/TBTN24/UGA1974.DOCX")</f>
        <v>https://docs.wto.org/imrd/directdoc.asp?DDFDocuments/v/G/TBTN24/UGA1974.DOCX</v>
      </c>
    </row>
    <row r="75" spans="1:18" ht="60" customHeight="1" x14ac:dyDescent="0.25">
      <c r="A75" s="2" t="s">
        <v>1093</v>
      </c>
      <c r="B75" s="7">
        <v>45511</v>
      </c>
      <c r="C75" s="6" t="str">
        <f>HYPERLINK("https://eping.wto.org/en/Search?viewData= G/TBT/N/KOR/1222"," G/TBT/N/KOR/1222")</f>
        <v xml:space="preserve"> G/TBT/N/KOR/1222</v>
      </c>
      <c r="D75" s="6" t="s">
        <v>59</v>
      </c>
      <c r="E75" s="8" t="s">
        <v>782</v>
      </c>
      <c r="F75" s="8" t="s">
        <v>783</v>
      </c>
      <c r="G75" s="8" t="s">
        <v>784</v>
      </c>
      <c r="H75" s="6" t="s">
        <v>785</v>
      </c>
      <c r="I75" s="6" t="s">
        <v>22</v>
      </c>
      <c r="J75" s="6" t="s">
        <v>786</v>
      </c>
      <c r="K75" s="6" t="s">
        <v>38</v>
      </c>
      <c r="L75" s="6"/>
      <c r="M75" s="7">
        <v>45571</v>
      </c>
      <c r="N75" s="6" t="s">
        <v>24</v>
      </c>
      <c r="O75" s="8" t="s">
        <v>787</v>
      </c>
      <c r="P75" s="6" t="str">
        <f>HYPERLINK("https://docs.wto.org/imrd/directdoc.asp?DDFDocuments/t/G/TBTN24/KOR1222.DOCX", "https://docs.wto.org/imrd/directdoc.asp?DDFDocuments/t/G/TBTN24/KOR1222.DOCX")</f>
        <v>https://docs.wto.org/imrd/directdoc.asp?DDFDocuments/t/G/TBTN24/KOR1222.DOCX</v>
      </c>
      <c r="Q75" s="6" t="str">
        <f>HYPERLINK("https://docs.wto.org/imrd/directdoc.asp?DDFDocuments/u/G/TBTN24/KOR1222.DOCX", "https://docs.wto.org/imrd/directdoc.asp?DDFDocuments/u/G/TBTN24/KOR1222.DOCX")</f>
        <v>https://docs.wto.org/imrd/directdoc.asp?DDFDocuments/u/G/TBTN24/KOR1222.DOCX</v>
      </c>
      <c r="R75" s="6" t="str">
        <f>HYPERLINK("https://docs.wto.org/imrd/directdoc.asp?DDFDocuments/v/G/TBTN24/KOR1222.DOCX", "https://docs.wto.org/imrd/directdoc.asp?DDFDocuments/v/G/TBTN24/KOR1222.DOCX")</f>
        <v>https://docs.wto.org/imrd/directdoc.asp?DDFDocuments/v/G/TBTN24/KOR1222.DOCX</v>
      </c>
    </row>
    <row r="76" spans="1:18" ht="60" customHeight="1" x14ac:dyDescent="0.25">
      <c r="A76" s="2" t="s">
        <v>1010</v>
      </c>
      <c r="B76" s="7">
        <v>45517</v>
      </c>
      <c r="C76" s="6" t="str">
        <f>HYPERLINK("https://eping.wto.org/en/Search?viewData= G/TBT/N/BDI/493, G/TBT/N/KEN/1653, G/TBT/N/RWA/1042, G/TBT/N/TZA/1156, G/TBT/N/UGA/1993"," G/TBT/N/BDI/493, G/TBT/N/KEN/1653, G/TBT/N/RWA/1042, G/TBT/N/TZA/1156, G/TBT/N/UGA/1993")</f>
        <v xml:space="preserve"> G/TBT/N/BDI/493, G/TBT/N/KEN/1653, G/TBT/N/RWA/1042, G/TBT/N/TZA/1156, G/TBT/N/UGA/1993</v>
      </c>
      <c r="D76" s="6" t="s">
        <v>521</v>
      </c>
      <c r="E76" s="8" t="s">
        <v>472</v>
      </c>
      <c r="F76" s="8" t="s">
        <v>473</v>
      </c>
      <c r="G76" s="8" t="s">
        <v>474</v>
      </c>
      <c r="H76" s="6" t="s">
        <v>475</v>
      </c>
      <c r="I76" s="6" t="s">
        <v>468</v>
      </c>
      <c r="J76" s="6" t="s">
        <v>469</v>
      </c>
      <c r="K76" s="6" t="s">
        <v>38</v>
      </c>
      <c r="L76" s="6"/>
      <c r="M76" s="7">
        <v>45577</v>
      </c>
      <c r="N76" s="6" t="s">
        <v>24</v>
      </c>
      <c r="O76" s="8" t="s">
        <v>476</v>
      </c>
      <c r="P76" s="6" t="str">
        <f>HYPERLINK("https://docs.wto.org/imrd/directdoc.asp?DDFDocuments/t/G/TBTN24/BDI493.DOCX", "https://docs.wto.org/imrd/directdoc.asp?DDFDocuments/t/G/TBTN24/BDI493.DOCX")</f>
        <v>https://docs.wto.org/imrd/directdoc.asp?DDFDocuments/t/G/TBTN24/BDI493.DOCX</v>
      </c>
      <c r="Q76" s="6" t="str">
        <f>HYPERLINK("https://docs.wto.org/imrd/directdoc.asp?DDFDocuments/u/G/TBTN24/BDI493.DOCX", "https://docs.wto.org/imrd/directdoc.asp?DDFDocuments/u/G/TBTN24/BDI493.DOCX")</f>
        <v>https://docs.wto.org/imrd/directdoc.asp?DDFDocuments/u/G/TBTN24/BDI493.DOCX</v>
      </c>
      <c r="R76" s="6" t="str">
        <f>HYPERLINK("https://docs.wto.org/imrd/directdoc.asp?DDFDocuments/v/G/TBTN24/BDI493.DOCX", "https://docs.wto.org/imrd/directdoc.asp?DDFDocuments/v/G/TBTN24/BDI493.DOCX")</f>
        <v>https://docs.wto.org/imrd/directdoc.asp?DDFDocuments/v/G/TBTN24/BDI493.DOCX</v>
      </c>
    </row>
    <row r="77" spans="1:18" ht="60" customHeight="1" x14ac:dyDescent="0.25">
      <c r="A77" s="2" t="s">
        <v>1002</v>
      </c>
      <c r="B77" s="7">
        <v>45517</v>
      </c>
      <c r="C77" s="6" t="str">
        <f>HYPERLINK("https://eping.wto.org/en/Search?viewData= G/TBT/N/BDI/493, G/TBT/N/KEN/1653, G/TBT/N/RWA/1042, G/TBT/N/TZA/1156, G/TBT/N/UGA/1993"," G/TBT/N/BDI/493, G/TBT/N/KEN/1653, G/TBT/N/RWA/1042, G/TBT/N/TZA/1156, G/TBT/N/UGA/1993")</f>
        <v xml:space="preserve"> G/TBT/N/BDI/493, G/TBT/N/KEN/1653, G/TBT/N/RWA/1042, G/TBT/N/TZA/1156, G/TBT/N/UGA/1993</v>
      </c>
      <c r="D77" s="6" t="s">
        <v>471</v>
      </c>
      <c r="E77" s="8" t="s">
        <v>472</v>
      </c>
      <c r="F77" s="8" t="s">
        <v>473</v>
      </c>
      <c r="G77" s="8" t="s">
        <v>474</v>
      </c>
      <c r="H77" s="6" t="s">
        <v>475</v>
      </c>
      <c r="I77" s="6" t="s">
        <v>468</v>
      </c>
      <c r="J77" s="6" t="s">
        <v>469</v>
      </c>
      <c r="K77" s="6" t="s">
        <v>38</v>
      </c>
      <c r="L77" s="6"/>
      <c r="M77" s="7">
        <v>45577</v>
      </c>
      <c r="N77" s="6" t="s">
        <v>24</v>
      </c>
      <c r="O77" s="8" t="s">
        <v>476</v>
      </c>
      <c r="P77" s="6" t="str">
        <f>HYPERLINK("https://docs.wto.org/imrd/directdoc.asp?DDFDocuments/t/G/TBTN24/BDI493.DOCX", "https://docs.wto.org/imrd/directdoc.asp?DDFDocuments/t/G/TBTN24/BDI493.DOCX")</f>
        <v>https://docs.wto.org/imrd/directdoc.asp?DDFDocuments/t/G/TBTN24/BDI493.DOCX</v>
      </c>
      <c r="Q77" s="6" t="str">
        <f>HYPERLINK("https://docs.wto.org/imrd/directdoc.asp?DDFDocuments/u/G/TBTN24/BDI493.DOCX", "https://docs.wto.org/imrd/directdoc.asp?DDFDocuments/u/G/TBTN24/BDI493.DOCX")</f>
        <v>https://docs.wto.org/imrd/directdoc.asp?DDFDocuments/u/G/TBTN24/BDI493.DOCX</v>
      </c>
      <c r="R77" s="6" t="str">
        <f>HYPERLINK("https://docs.wto.org/imrd/directdoc.asp?DDFDocuments/v/G/TBTN24/BDI493.DOCX", "https://docs.wto.org/imrd/directdoc.asp?DDFDocuments/v/G/TBTN24/BDI493.DOCX")</f>
        <v>https://docs.wto.org/imrd/directdoc.asp?DDFDocuments/v/G/TBTN24/BDI493.DOCX</v>
      </c>
    </row>
    <row r="78" spans="1:18" ht="60" customHeight="1" x14ac:dyDescent="0.25">
      <c r="A78" s="2" t="s">
        <v>1011</v>
      </c>
      <c r="B78" s="7">
        <v>45517</v>
      </c>
      <c r="C78" s="6" t="str">
        <f>HYPERLINK("https://eping.wto.org/en/Search?viewData= G/TBT/N/BDI/494, G/TBT/N/KEN/1654, G/TBT/N/RWA/1043, G/TBT/N/TZA/1157, G/TBT/N/UGA/1994"," G/TBT/N/BDI/494, G/TBT/N/KEN/1654, G/TBT/N/RWA/1043, G/TBT/N/TZA/1157, G/TBT/N/UGA/1994")</f>
        <v xml:space="preserve"> G/TBT/N/BDI/494, G/TBT/N/KEN/1654, G/TBT/N/RWA/1043, G/TBT/N/TZA/1157, G/TBT/N/UGA/1994</v>
      </c>
      <c r="D78" s="6" t="s">
        <v>463</v>
      </c>
      <c r="E78" s="8" t="s">
        <v>522</v>
      </c>
      <c r="F78" s="8" t="s">
        <v>523</v>
      </c>
      <c r="G78" s="8" t="s">
        <v>524</v>
      </c>
      <c r="H78" s="6" t="s">
        <v>525</v>
      </c>
      <c r="I78" s="6" t="s">
        <v>468</v>
      </c>
      <c r="J78" s="6" t="s">
        <v>526</v>
      </c>
      <c r="K78" s="6" t="s">
        <v>38</v>
      </c>
      <c r="L78" s="6"/>
      <c r="M78" s="7">
        <v>45577</v>
      </c>
      <c r="N78" s="6" t="s">
        <v>24</v>
      </c>
      <c r="O78" s="8" t="s">
        <v>527</v>
      </c>
      <c r="P78" s="6" t="str">
        <f>HYPERLINK("https://docs.wto.org/imrd/directdoc.asp?DDFDocuments/t/G/TBTN24/BDI494.DOCX", "https://docs.wto.org/imrd/directdoc.asp?DDFDocuments/t/G/TBTN24/BDI494.DOCX")</f>
        <v>https://docs.wto.org/imrd/directdoc.asp?DDFDocuments/t/G/TBTN24/BDI494.DOCX</v>
      </c>
      <c r="Q78" s="6" t="str">
        <f>HYPERLINK("https://docs.wto.org/imrd/directdoc.asp?DDFDocuments/u/G/TBTN24/BDI494.DOCX", "https://docs.wto.org/imrd/directdoc.asp?DDFDocuments/u/G/TBTN24/BDI494.DOCX")</f>
        <v>https://docs.wto.org/imrd/directdoc.asp?DDFDocuments/u/G/TBTN24/BDI494.DOCX</v>
      </c>
      <c r="R78" s="6" t="str">
        <f>HYPERLINK("https://docs.wto.org/imrd/directdoc.asp?DDFDocuments/v/G/TBTN24/BDI494.DOCX", "https://docs.wto.org/imrd/directdoc.asp?DDFDocuments/v/G/TBTN24/BDI494.DOCX")</f>
        <v>https://docs.wto.org/imrd/directdoc.asp?DDFDocuments/v/G/TBTN24/BDI494.DOCX</v>
      </c>
    </row>
    <row r="79" spans="1:18" ht="60" customHeight="1" x14ac:dyDescent="0.25">
      <c r="A79" s="2" t="s">
        <v>1012</v>
      </c>
      <c r="B79" s="7">
        <v>45517</v>
      </c>
      <c r="C79" s="6" t="str">
        <f>HYPERLINK("https://eping.wto.org/en/Search?viewData= G/TBT/N/BDI/494, G/TBT/N/KEN/1654, G/TBT/N/RWA/1043, G/TBT/N/TZA/1157, G/TBT/N/UGA/1994"," G/TBT/N/BDI/494, G/TBT/N/KEN/1654, G/TBT/N/RWA/1043, G/TBT/N/TZA/1157, G/TBT/N/UGA/1994")</f>
        <v xml:space="preserve"> G/TBT/N/BDI/494, G/TBT/N/KEN/1654, G/TBT/N/RWA/1043, G/TBT/N/TZA/1157, G/TBT/N/UGA/1994</v>
      </c>
      <c r="D79" s="6" t="s">
        <v>494</v>
      </c>
      <c r="E79" s="8" t="s">
        <v>522</v>
      </c>
      <c r="F79" s="8" t="s">
        <v>523</v>
      </c>
      <c r="G79" s="8" t="s">
        <v>524</v>
      </c>
      <c r="H79" s="6" t="s">
        <v>475</v>
      </c>
      <c r="I79" s="6" t="s">
        <v>468</v>
      </c>
      <c r="J79" s="6" t="s">
        <v>526</v>
      </c>
      <c r="K79" s="6" t="s">
        <v>38</v>
      </c>
      <c r="L79" s="6"/>
      <c r="M79" s="7">
        <v>45577</v>
      </c>
      <c r="N79" s="6" t="s">
        <v>24</v>
      </c>
      <c r="O79" s="8" t="s">
        <v>527</v>
      </c>
      <c r="P79" s="6" t="str">
        <f>HYPERLINK("https://docs.wto.org/imrd/directdoc.asp?DDFDocuments/t/G/TBTN24/BDI494.DOCX", "https://docs.wto.org/imrd/directdoc.asp?DDFDocuments/t/G/TBTN24/BDI494.DOCX")</f>
        <v>https://docs.wto.org/imrd/directdoc.asp?DDFDocuments/t/G/TBTN24/BDI494.DOCX</v>
      </c>
      <c r="Q79" s="6" t="str">
        <f>HYPERLINK("https://docs.wto.org/imrd/directdoc.asp?DDFDocuments/u/G/TBTN24/BDI494.DOCX", "https://docs.wto.org/imrd/directdoc.asp?DDFDocuments/u/G/TBTN24/BDI494.DOCX")</f>
        <v>https://docs.wto.org/imrd/directdoc.asp?DDFDocuments/u/G/TBTN24/BDI494.DOCX</v>
      </c>
      <c r="R79" s="6" t="str">
        <f>HYPERLINK("https://docs.wto.org/imrd/directdoc.asp?DDFDocuments/v/G/TBTN24/BDI494.DOCX", "https://docs.wto.org/imrd/directdoc.asp?DDFDocuments/v/G/TBTN24/BDI494.DOCX")</f>
        <v>https://docs.wto.org/imrd/directdoc.asp?DDFDocuments/v/G/TBTN24/BDI494.DOCX</v>
      </c>
    </row>
    <row r="80" spans="1:18" ht="60" customHeight="1" x14ac:dyDescent="0.25">
      <c r="A80" s="2" t="s">
        <v>1002</v>
      </c>
      <c r="B80" s="7">
        <v>45517</v>
      </c>
      <c r="C80" s="6" t="str">
        <f>HYPERLINK("https://eping.wto.org/en/Search?viewData= G/TBT/N/BDI/493, G/TBT/N/KEN/1653, G/TBT/N/RWA/1042, G/TBT/N/TZA/1156, G/TBT/N/UGA/1993"," G/TBT/N/BDI/493, G/TBT/N/KEN/1653, G/TBT/N/RWA/1042, G/TBT/N/TZA/1156, G/TBT/N/UGA/1993")</f>
        <v xml:space="preserve"> G/TBT/N/BDI/493, G/TBT/N/KEN/1653, G/TBT/N/RWA/1042, G/TBT/N/TZA/1156, G/TBT/N/UGA/1993</v>
      </c>
      <c r="D80" s="6" t="s">
        <v>511</v>
      </c>
      <c r="E80" s="8" t="s">
        <v>472</v>
      </c>
      <c r="F80" s="8" t="s">
        <v>473</v>
      </c>
      <c r="G80" s="8" t="s">
        <v>474</v>
      </c>
      <c r="H80" s="6" t="s">
        <v>525</v>
      </c>
      <c r="I80" s="6" t="s">
        <v>468</v>
      </c>
      <c r="J80" s="6" t="s">
        <v>469</v>
      </c>
      <c r="K80" s="6" t="s">
        <v>38</v>
      </c>
      <c r="L80" s="6"/>
      <c r="M80" s="7">
        <v>45577</v>
      </c>
      <c r="N80" s="6" t="s">
        <v>24</v>
      </c>
      <c r="O80" s="8" t="s">
        <v>476</v>
      </c>
      <c r="P80" s="6" t="str">
        <f>HYPERLINK("https://docs.wto.org/imrd/directdoc.asp?DDFDocuments/t/G/TBTN24/BDI493.DOCX", "https://docs.wto.org/imrd/directdoc.asp?DDFDocuments/t/G/TBTN24/BDI493.DOCX")</f>
        <v>https://docs.wto.org/imrd/directdoc.asp?DDFDocuments/t/G/TBTN24/BDI493.DOCX</v>
      </c>
      <c r="Q80" s="6" t="str">
        <f>HYPERLINK("https://docs.wto.org/imrd/directdoc.asp?DDFDocuments/u/G/TBTN24/BDI493.DOCX", "https://docs.wto.org/imrd/directdoc.asp?DDFDocuments/u/G/TBTN24/BDI493.DOCX")</f>
        <v>https://docs.wto.org/imrd/directdoc.asp?DDFDocuments/u/G/TBTN24/BDI493.DOCX</v>
      </c>
      <c r="R80" s="6" t="str">
        <f>HYPERLINK("https://docs.wto.org/imrd/directdoc.asp?DDFDocuments/v/G/TBTN24/BDI493.DOCX", "https://docs.wto.org/imrd/directdoc.asp?DDFDocuments/v/G/TBTN24/BDI493.DOCX")</f>
        <v>https://docs.wto.org/imrd/directdoc.asp?DDFDocuments/v/G/TBTN24/BDI493.DOCX</v>
      </c>
    </row>
    <row r="81" spans="1:18" ht="60" customHeight="1" x14ac:dyDescent="0.25">
      <c r="A81" s="2" t="s">
        <v>1012</v>
      </c>
      <c r="B81" s="7">
        <v>45517</v>
      </c>
      <c r="C81" s="6" t="str">
        <f>HYPERLINK("https://eping.wto.org/en/Search?viewData= G/TBT/N/BDI/494, G/TBT/N/KEN/1654, G/TBT/N/RWA/1043, G/TBT/N/TZA/1157, G/TBT/N/UGA/1994"," G/TBT/N/BDI/494, G/TBT/N/KEN/1654, G/TBT/N/RWA/1043, G/TBT/N/TZA/1157, G/TBT/N/UGA/1994")</f>
        <v xml:space="preserve"> G/TBT/N/BDI/494, G/TBT/N/KEN/1654, G/TBT/N/RWA/1043, G/TBT/N/TZA/1157, G/TBT/N/UGA/1994</v>
      </c>
      <c r="D81" s="6" t="s">
        <v>521</v>
      </c>
      <c r="E81" s="8" t="s">
        <v>522</v>
      </c>
      <c r="F81" s="8" t="s">
        <v>523</v>
      </c>
      <c r="G81" s="8" t="s">
        <v>524</v>
      </c>
      <c r="H81" s="6" t="s">
        <v>475</v>
      </c>
      <c r="I81" s="6" t="s">
        <v>468</v>
      </c>
      <c r="J81" s="6" t="s">
        <v>526</v>
      </c>
      <c r="K81" s="6" t="s">
        <v>38</v>
      </c>
      <c r="L81" s="6"/>
      <c r="M81" s="7">
        <v>45577</v>
      </c>
      <c r="N81" s="6" t="s">
        <v>24</v>
      </c>
      <c r="O81" s="8" t="s">
        <v>527</v>
      </c>
      <c r="P81" s="6" t="str">
        <f>HYPERLINK("https://docs.wto.org/imrd/directdoc.asp?DDFDocuments/t/G/TBTN24/BDI494.DOCX", "https://docs.wto.org/imrd/directdoc.asp?DDFDocuments/t/G/TBTN24/BDI494.DOCX")</f>
        <v>https://docs.wto.org/imrd/directdoc.asp?DDFDocuments/t/G/TBTN24/BDI494.DOCX</v>
      </c>
      <c r="Q81" s="6" t="str">
        <f>HYPERLINK("https://docs.wto.org/imrd/directdoc.asp?DDFDocuments/u/G/TBTN24/BDI494.DOCX", "https://docs.wto.org/imrd/directdoc.asp?DDFDocuments/u/G/TBTN24/BDI494.DOCX")</f>
        <v>https://docs.wto.org/imrd/directdoc.asp?DDFDocuments/u/G/TBTN24/BDI494.DOCX</v>
      </c>
      <c r="R81" s="6" t="str">
        <f>HYPERLINK("https://docs.wto.org/imrd/directdoc.asp?DDFDocuments/v/G/TBTN24/BDI494.DOCX", "https://docs.wto.org/imrd/directdoc.asp?DDFDocuments/v/G/TBTN24/BDI494.DOCX")</f>
        <v>https://docs.wto.org/imrd/directdoc.asp?DDFDocuments/v/G/TBTN24/BDI494.DOCX</v>
      </c>
    </row>
    <row r="82" spans="1:18" ht="60" customHeight="1" x14ac:dyDescent="0.25">
      <c r="A82" s="2" t="s">
        <v>1002</v>
      </c>
      <c r="B82" s="7">
        <v>45517</v>
      </c>
      <c r="C82" s="6" t="str">
        <f>HYPERLINK("https://eping.wto.org/en/Search?viewData= G/TBT/N/BDI/493, G/TBT/N/KEN/1653, G/TBT/N/RWA/1042, G/TBT/N/TZA/1156, G/TBT/N/UGA/1993"," G/TBT/N/BDI/493, G/TBT/N/KEN/1653, G/TBT/N/RWA/1042, G/TBT/N/TZA/1156, G/TBT/N/UGA/1993")</f>
        <v xml:space="preserve"> G/TBT/N/BDI/493, G/TBT/N/KEN/1653, G/TBT/N/RWA/1042, G/TBT/N/TZA/1156, G/TBT/N/UGA/1993</v>
      </c>
      <c r="D82" s="6" t="s">
        <v>494</v>
      </c>
      <c r="E82" s="8" t="s">
        <v>472</v>
      </c>
      <c r="F82" s="8" t="s">
        <v>473</v>
      </c>
      <c r="G82" s="8" t="s">
        <v>474</v>
      </c>
      <c r="H82" s="6" t="s">
        <v>475</v>
      </c>
      <c r="I82" s="6" t="s">
        <v>468</v>
      </c>
      <c r="J82" s="6" t="s">
        <v>469</v>
      </c>
      <c r="K82" s="6" t="s">
        <v>38</v>
      </c>
      <c r="L82" s="6"/>
      <c r="M82" s="7">
        <v>45577</v>
      </c>
      <c r="N82" s="6" t="s">
        <v>24</v>
      </c>
      <c r="O82" s="8" t="s">
        <v>476</v>
      </c>
      <c r="P82" s="6" t="str">
        <f>HYPERLINK("https://docs.wto.org/imrd/directdoc.asp?DDFDocuments/t/G/TBTN24/BDI493.DOCX", "https://docs.wto.org/imrd/directdoc.asp?DDFDocuments/t/G/TBTN24/BDI493.DOCX")</f>
        <v>https://docs.wto.org/imrd/directdoc.asp?DDFDocuments/t/G/TBTN24/BDI493.DOCX</v>
      </c>
      <c r="Q82" s="6" t="str">
        <f>HYPERLINK("https://docs.wto.org/imrd/directdoc.asp?DDFDocuments/u/G/TBTN24/BDI493.DOCX", "https://docs.wto.org/imrd/directdoc.asp?DDFDocuments/u/G/TBTN24/BDI493.DOCX")</f>
        <v>https://docs.wto.org/imrd/directdoc.asp?DDFDocuments/u/G/TBTN24/BDI493.DOCX</v>
      </c>
      <c r="R82" s="6" t="str">
        <f>HYPERLINK("https://docs.wto.org/imrd/directdoc.asp?DDFDocuments/v/G/TBTN24/BDI493.DOCX", "https://docs.wto.org/imrd/directdoc.asp?DDFDocuments/v/G/TBTN24/BDI493.DOCX")</f>
        <v>https://docs.wto.org/imrd/directdoc.asp?DDFDocuments/v/G/TBTN24/BDI493.DOCX</v>
      </c>
    </row>
    <row r="83" spans="1:18" ht="60" customHeight="1" x14ac:dyDescent="0.25">
      <c r="A83" s="2" t="s">
        <v>1012</v>
      </c>
      <c r="B83" s="7">
        <v>45517</v>
      </c>
      <c r="C83" s="6" t="str">
        <f>HYPERLINK("https://eping.wto.org/en/Search?viewData= G/TBT/N/BDI/494, G/TBT/N/KEN/1654, G/TBT/N/RWA/1043, G/TBT/N/TZA/1157, G/TBT/N/UGA/1994"," G/TBT/N/BDI/494, G/TBT/N/KEN/1654, G/TBT/N/RWA/1043, G/TBT/N/TZA/1157, G/TBT/N/UGA/1994")</f>
        <v xml:space="preserve"> G/TBT/N/BDI/494, G/TBT/N/KEN/1654, G/TBT/N/RWA/1043, G/TBT/N/TZA/1157, G/TBT/N/UGA/1994</v>
      </c>
      <c r="D83" s="6" t="s">
        <v>471</v>
      </c>
      <c r="E83" s="8" t="s">
        <v>522</v>
      </c>
      <c r="F83" s="8" t="s">
        <v>523</v>
      </c>
      <c r="G83" s="8" t="s">
        <v>524</v>
      </c>
      <c r="H83" s="6" t="s">
        <v>475</v>
      </c>
      <c r="I83" s="6" t="s">
        <v>468</v>
      </c>
      <c r="J83" s="6" t="s">
        <v>526</v>
      </c>
      <c r="K83" s="6" t="s">
        <v>38</v>
      </c>
      <c r="L83" s="6"/>
      <c r="M83" s="7">
        <v>45577</v>
      </c>
      <c r="N83" s="6" t="s">
        <v>24</v>
      </c>
      <c r="O83" s="8" t="s">
        <v>527</v>
      </c>
      <c r="P83" s="6" t="str">
        <f>HYPERLINK("https://docs.wto.org/imrd/directdoc.asp?DDFDocuments/t/G/TBTN24/BDI494.DOCX", "https://docs.wto.org/imrd/directdoc.asp?DDFDocuments/t/G/TBTN24/BDI494.DOCX")</f>
        <v>https://docs.wto.org/imrd/directdoc.asp?DDFDocuments/t/G/TBTN24/BDI494.DOCX</v>
      </c>
      <c r="Q83" s="6" t="str">
        <f>HYPERLINK("https://docs.wto.org/imrd/directdoc.asp?DDFDocuments/u/G/TBTN24/BDI494.DOCX", "https://docs.wto.org/imrd/directdoc.asp?DDFDocuments/u/G/TBTN24/BDI494.DOCX")</f>
        <v>https://docs.wto.org/imrd/directdoc.asp?DDFDocuments/u/G/TBTN24/BDI494.DOCX</v>
      </c>
      <c r="R83" s="6" t="str">
        <f>HYPERLINK("https://docs.wto.org/imrd/directdoc.asp?DDFDocuments/v/G/TBTN24/BDI494.DOCX", "https://docs.wto.org/imrd/directdoc.asp?DDFDocuments/v/G/TBTN24/BDI494.DOCX")</f>
        <v>https://docs.wto.org/imrd/directdoc.asp?DDFDocuments/v/G/TBTN24/BDI494.DOCX</v>
      </c>
    </row>
    <row r="84" spans="1:18" ht="60" customHeight="1" x14ac:dyDescent="0.25">
      <c r="A84" s="2" t="s">
        <v>1002</v>
      </c>
      <c r="B84" s="7">
        <v>45517</v>
      </c>
      <c r="C84" s="6" t="str">
        <f>HYPERLINK("https://eping.wto.org/en/Search?viewData= G/TBT/N/BDI/493, G/TBT/N/KEN/1653, G/TBT/N/RWA/1042, G/TBT/N/TZA/1156, G/TBT/N/UGA/1993"," G/TBT/N/BDI/493, G/TBT/N/KEN/1653, G/TBT/N/RWA/1042, G/TBT/N/TZA/1156, G/TBT/N/UGA/1993")</f>
        <v xml:space="preserve"> G/TBT/N/BDI/493, G/TBT/N/KEN/1653, G/TBT/N/RWA/1042, G/TBT/N/TZA/1156, G/TBT/N/UGA/1993</v>
      </c>
      <c r="D84" s="6" t="s">
        <v>463</v>
      </c>
      <c r="E84" s="8" t="s">
        <v>472</v>
      </c>
      <c r="F84" s="8" t="s">
        <v>473</v>
      </c>
      <c r="G84" s="8" t="s">
        <v>474</v>
      </c>
      <c r="H84" s="6" t="s">
        <v>525</v>
      </c>
      <c r="I84" s="6" t="s">
        <v>468</v>
      </c>
      <c r="J84" s="6" t="s">
        <v>469</v>
      </c>
      <c r="K84" s="6" t="s">
        <v>38</v>
      </c>
      <c r="L84" s="6"/>
      <c r="M84" s="7">
        <v>45577</v>
      </c>
      <c r="N84" s="6" t="s">
        <v>24</v>
      </c>
      <c r="O84" s="8" t="s">
        <v>476</v>
      </c>
      <c r="P84" s="6" t="str">
        <f>HYPERLINK("https://docs.wto.org/imrd/directdoc.asp?DDFDocuments/t/G/TBTN24/BDI493.DOCX", "https://docs.wto.org/imrd/directdoc.asp?DDFDocuments/t/G/TBTN24/BDI493.DOCX")</f>
        <v>https://docs.wto.org/imrd/directdoc.asp?DDFDocuments/t/G/TBTN24/BDI493.DOCX</v>
      </c>
      <c r="Q84" s="6" t="str">
        <f>HYPERLINK("https://docs.wto.org/imrd/directdoc.asp?DDFDocuments/u/G/TBTN24/BDI493.DOCX", "https://docs.wto.org/imrd/directdoc.asp?DDFDocuments/u/G/TBTN24/BDI493.DOCX")</f>
        <v>https://docs.wto.org/imrd/directdoc.asp?DDFDocuments/u/G/TBTN24/BDI493.DOCX</v>
      </c>
      <c r="R84" s="6" t="str">
        <f>HYPERLINK("https://docs.wto.org/imrd/directdoc.asp?DDFDocuments/v/G/TBTN24/BDI493.DOCX", "https://docs.wto.org/imrd/directdoc.asp?DDFDocuments/v/G/TBTN24/BDI493.DOCX")</f>
        <v>https://docs.wto.org/imrd/directdoc.asp?DDFDocuments/v/G/TBTN24/BDI493.DOCX</v>
      </c>
    </row>
    <row r="85" spans="1:18" ht="60" customHeight="1" x14ac:dyDescent="0.25">
      <c r="A85" s="2" t="s">
        <v>1036</v>
      </c>
      <c r="B85" s="7">
        <v>45517</v>
      </c>
      <c r="C85" s="6" t="str">
        <f>HYPERLINK("https://eping.wto.org/en/Search?viewData= G/TBT/N/BDI/494, G/TBT/N/KEN/1654, G/TBT/N/RWA/1043, G/TBT/N/TZA/1157, G/TBT/N/UGA/1994"," G/TBT/N/BDI/494, G/TBT/N/KEN/1654, G/TBT/N/RWA/1043, G/TBT/N/TZA/1157, G/TBT/N/UGA/1994")</f>
        <v xml:space="preserve"> G/TBT/N/BDI/494, G/TBT/N/KEN/1654, G/TBT/N/RWA/1043, G/TBT/N/TZA/1157, G/TBT/N/UGA/1994</v>
      </c>
      <c r="D85" s="6" t="s">
        <v>511</v>
      </c>
      <c r="E85" s="8" t="s">
        <v>522</v>
      </c>
      <c r="F85" s="8" t="s">
        <v>523</v>
      </c>
      <c r="G85" s="8" t="s">
        <v>524</v>
      </c>
      <c r="H85" s="6" t="s">
        <v>525</v>
      </c>
      <c r="I85" s="6" t="s">
        <v>468</v>
      </c>
      <c r="J85" s="6" t="s">
        <v>526</v>
      </c>
      <c r="K85" s="6" t="s">
        <v>38</v>
      </c>
      <c r="L85" s="6"/>
      <c r="M85" s="7">
        <v>45577</v>
      </c>
      <c r="N85" s="6" t="s">
        <v>24</v>
      </c>
      <c r="O85" s="8" t="s">
        <v>527</v>
      </c>
      <c r="P85" s="6" t="str">
        <f>HYPERLINK("https://docs.wto.org/imrd/directdoc.asp?DDFDocuments/t/G/TBTN24/BDI494.DOCX", "https://docs.wto.org/imrd/directdoc.asp?DDFDocuments/t/G/TBTN24/BDI494.DOCX")</f>
        <v>https://docs.wto.org/imrd/directdoc.asp?DDFDocuments/t/G/TBTN24/BDI494.DOCX</v>
      </c>
      <c r="Q85" s="6" t="str">
        <f>HYPERLINK("https://docs.wto.org/imrd/directdoc.asp?DDFDocuments/u/G/TBTN24/BDI494.DOCX", "https://docs.wto.org/imrd/directdoc.asp?DDFDocuments/u/G/TBTN24/BDI494.DOCX")</f>
        <v>https://docs.wto.org/imrd/directdoc.asp?DDFDocuments/u/G/TBTN24/BDI494.DOCX</v>
      </c>
      <c r="R85" s="6" t="str">
        <f>HYPERLINK("https://docs.wto.org/imrd/directdoc.asp?DDFDocuments/v/G/TBTN24/BDI494.DOCX", "https://docs.wto.org/imrd/directdoc.asp?DDFDocuments/v/G/TBTN24/BDI494.DOCX")</f>
        <v>https://docs.wto.org/imrd/directdoc.asp?DDFDocuments/v/G/TBTN24/BDI494.DOCX</v>
      </c>
    </row>
    <row r="86" spans="1:18" ht="60" customHeight="1" x14ac:dyDescent="0.25">
      <c r="A86" s="2" t="s">
        <v>1001</v>
      </c>
      <c r="B86" s="7">
        <v>45517</v>
      </c>
      <c r="C86" s="6" t="str">
        <f>HYPERLINK("https://eping.wto.org/en/Search?viewData= G/TBT/N/BDI/495, G/TBT/N/KEN/1655, G/TBT/N/RWA/1044, G/TBT/N/TZA/1158, G/TBT/N/UGA/1995"," G/TBT/N/BDI/495, G/TBT/N/KEN/1655, G/TBT/N/RWA/1044, G/TBT/N/TZA/1158, G/TBT/N/UGA/1995")</f>
        <v xml:space="preserve"> G/TBT/N/BDI/495, G/TBT/N/KEN/1655, G/TBT/N/RWA/1044, G/TBT/N/TZA/1158, G/TBT/N/UGA/1995</v>
      </c>
      <c r="D86" s="6" t="s">
        <v>463</v>
      </c>
      <c r="E86" s="8" t="s">
        <v>464</v>
      </c>
      <c r="F86" s="8" t="s">
        <v>465</v>
      </c>
      <c r="G86" s="8" t="s">
        <v>466</v>
      </c>
      <c r="H86" s="6" t="s">
        <v>467</v>
      </c>
      <c r="I86" s="6" t="s">
        <v>468</v>
      </c>
      <c r="J86" s="6" t="s">
        <v>469</v>
      </c>
      <c r="K86" s="6" t="s">
        <v>38</v>
      </c>
      <c r="L86" s="6"/>
      <c r="M86" s="7">
        <v>45577</v>
      </c>
      <c r="N86" s="6" t="s">
        <v>24</v>
      </c>
      <c r="O86" s="8" t="s">
        <v>470</v>
      </c>
      <c r="P86" s="6" t="str">
        <f>HYPERLINK("https://docs.wto.org/imrd/directdoc.asp?DDFDocuments/t/G/TBTN24/BDI495.DOCX", "https://docs.wto.org/imrd/directdoc.asp?DDFDocuments/t/G/TBTN24/BDI495.DOCX")</f>
        <v>https://docs.wto.org/imrd/directdoc.asp?DDFDocuments/t/G/TBTN24/BDI495.DOCX</v>
      </c>
      <c r="Q86" s="6" t="str">
        <f>HYPERLINK("https://docs.wto.org/imrd/directdoc.asp?DDFDocuments/u/G/TBTN24/BDI495.DOCX", "https://docs.wto.org/imrd/directdoc.asp?DDFDocuments/u/G/TBTN24/BDI495.DOCX")</f>
        <v>https://docs.wto.org/imrd/directdoc.asp?DDFDocuments/u/G/TBTN24/BDI495.DOCX</v>
      </c>
      <c r="R86" s="6" t="str">
        <f>HYPERLINK("https://docs.wto.org/imrd/directdoc.asp?DDFDocuments/v/G/TBTN24/BDI495.DOCX", "https://docs.wto.org/imrd/directdoc.asp?DDFDocuments/v/G/TBTN24/BDI495.DOCX")</f>
        <v>https://docs.wto.org/imrd/directdoc.asp?DDFDocuments/v/G/TBTN24/BDI495.DOCX</v>
      </c>
    </row>
    <row r="87" spans="1:18" ht="60" customHeight="1" x14ac:dyDescent="0.25">
      <c r="A87" s="2" t="s">
        <v>1001</v>
      </c>
      <c r="B87" s="7">
        <v>45517</v>
      </c>
      <c r="C87" s="6" t="str">
        <f>HYPERLINK("https://eping.wto.org/en/Search?viewData= G/TBT/N/BDI/495, G/TBT/N/KEN/1655, G/TBT/N/RWA/1044, G/TBT/N/TZA/1158, G/TBT/N/UGA/1995"," G/TBT/N/BDI/495, G/TBT/N/KEN/1655, G/TBT/N/RWA/1044, G/TBT/N/TZA/1158, G/TBT/N/UGA/1995")</f>
        <v xml:space="preserve"> G/TBT/N/BDI/495, G/TBT/N/KEN/1655, G/TBT/N/RWA/1044, G/TBT/N/TZA/1158, G/TBT/N/UGA/1995</v>
      </c>
      <c r="D87" s="6" t="s">
        <v>511</v>
      </c>
      <c r="E87" s="8" t="s">
        <v>464</v>
      </c>
      <c r="F87" s="8" t="s">
        <v>465</v>
      </c>
      <c r="G87" s="8" t="s">
        <v>466</v>
      </c>
      <c r="H87" s="6" t="s">
        <v>467</v>
      </c>
      <c r="I87" s="6" t="s">
        <v>468</v>
      </c>
      <c r="J87" s="6" t="s">
        <v>469</v>
      </c>
      <c r="K87" s="6" t="s">
        <v>38</v>
      </c>
      <c r="L87" s="6"/>
      <c r="M87" s="7">
        <v>45577</v>
      </c>
      <c r="N87" s="6" t="s">
        <v>24</v>
      </c>
      <c r="O87" s="8" t="s">
        <v>470</v>
      </c>
      <c r="P87" s="6" t="str">
        <f>HYPERLINK("https://docs.wto.org/imrd/directdoc.asp?DDFDocuments/t/G/TBTN24/BDI495.DOCX", "https://docs.wto.org/imrd/directdoc.asp?DDFDocuments/t/G/TBTN24/BDI495.DOCX")</f>
        <v>https://docs.wto.org/imrd/directdoc.asp?DDFDocuments/t/G/TBTN24/BDI495.DOCX</v>
      </c>
      <c r="Q87" s="6" t="str">
        <f>HYPERLINK("https://docs.wto.org/imrd/directdoc.asp?DDFDocuments/u/G/TBTN24/BDI495.DOCX", "https://docs.wto.org/imrd/directdoc.asp?DDFDocuments/u/G/TBTN24/BDI495.DOCX")</f>
        <v>https://docs.wto.org/imrd/directdoc.asp?DDFDocuments/u/G/TBTN24/BDI495.DOCX</v>
      </c>
      <c r="R87" s="6" t="str">
        <f>HYPERLINK("https://docs.wto.org/imrd/directdoc.asp?DDFDocuments/v/G/TBTN24/BDI495.DOCX", "https://docs.wto.org/imrd/directdoc.asp?DDFDocuments/v/G/TBTN24/BDI495.DOCX")</f>
        <v>https://docs.wto.org/imrd/directdoc.asp?DDFDocuments/v/G/TBTN24/BDI495.DOCX</v>
      </c>
    </row>
    <row r="88" spans="1:18" ht="60" customHeight="1" x14ac:dyDescent="0.25">
      <c r="A88" s="2" t="s">
        <v>1001</v>
      </c>
      <c r="B88" s="7">
        <v>45517</v>
      </c>
      <c r="C88" s="6" t="str">
        <f>HYPERLINK("https://eping.wto.org/en/Search?viewData= G/TBT/N/BDI/495, G/TBT/N/KEN/1655, G/TBT/N/RWA/1044, G/TBT/N/TZA/1158, G/TBT/N/UGA/1995"," G/TBT/N/BDI/495, G/TBT/N/KEN/1655, G/TBT/N/RWA/1044, G/TBT/N/TZA/1158, G/TBT/N/UGA/1995")</f>
        <v xml:space="preserve"> G/TBT/N/BDI/495, G/TBT/N/KEN/1655, G/TBT/N/RWA/1044, G/TBT/N/TZA/1158, G/TBT/N/UGA/1995</v>
      </c>
      <c r="D88" s="6" t="s">
        <v>471</v>
      </c>
      <c r="E88" s="8" t="s">
        <v>464</v>
      </c>
      <c r="F88" s="8" t="s">
        <v>465</v>
      </c>
      <c r="G88" s="8" t="s">
        <v>466</v>
      </c>
      <c r="H88" s="6" t="s">
        <v>467</v>
      </c>
      <c r="I88" s="6" t="s">
        <v>468</v>
      </c>
      <c r="J88" s="6" t="s">
        <v>469</v>
      </c>
      <c r="K88" s="6" t="s">
        <v>38</v>
      </c>
      <c r="L88" s="6"/>
      <c r="M88" s="7">
        <v>45577</v>
      </c>
      <c r="N88" s="6" t="s">
        <v>24</v>
      </c>
      <c r="O88" s="8" t="s">
        <v>470</v>
      </c>
      <c r="P88" s="6" t="str">
        <f>HYPERLINK("https://docs.wto.org/imrd/directdoc.asp?DDFDocuments/t/G/TBTN24/BDI495.DOCX", "https://docs.wto.org/imrd/directdoc.asp?DDFDocuments/t/G/TBTN24/BDI495.DOCX")</f>
        <v>https://docs.wto.org/imrd/directdoc.asp?DDFDocuments/t/G/TBTN24/BDI495.DOCX</v>
      </c>
      <c r="Q88" s="6" t="str">
        <f>HYPERLINK("https://docs.wto.org/imrd/directdoc.asp?DDFDocuments/u/G/TBTN24/BDI495.DOCX", "https://docs.wto.org/imrd/directdoc.asp?DDFDocuments/u/G/TBTN24/BDI495.DOCX")</f>
        <v>https://docs.wto.org/imrd/directdoc.asp?DDFDocuments/u/G/TBTN24/BDI495.DOCX</v>
      </c>
      <c r="R88" s="6" t="str">
        <f>HYPERLINK("https://docs.wto.org/imrd/directdoc.asp?DDFDocuments/v/G/TBTN24/BDI495.DOCX", "https://docs.wto.org/imrd/directdoc.asp?DDFDocuments/v/G/TBTN24/BDI495.DOCX")</f>
        <v>https://docs.wto.org/imrd/directdoc.asp?DDFDocuments/v/G/TBTN24/BDI495.DOCX</v>
      </c>
    </row>
    <row r="89" spans="1:18" ht="60" customHeight="1" x14ac:dyDescent="0.25">
      <c r="A89" s="2" t="s">
        <v>1001</v>
      </c>
      <c r="B89" s="7">
        <v>45517</v>
      </c>
      <c r="C89" s="6" t="str">
        <f>HYPERLINK("https://eping.wto.org/en/Search?viewData= G/TBT/N/BDI/495, G/TBT/N/KEN/1655, G/TBT/N/RWA/1044, G/TBT/N/TZA/1158, G/TBT/N/UGA/1995"," G/TBT/N/BDI/495, G/TBT/N/KEN/1655, G/TBT/N/RWA/1044, G/TBT/N/TZA/1158, G/TBT/N/UGA/1995")</f>
        <v xml:space="preserve"> G/TBT/N/BDI/495, G/TBT/N/KEN/1655, G/TBT/N/RWA/1044, G/TBT/N/TZA/1158, G/TBT/N/UGA/1995</v>
      </c>
      <c r="D89" s="6" t="s">
        <v>521</v>
      </c>
      <c r="E89" s="8" t="s">
        <v>464</v>
      </c>
      <c r="F89" s="8" t="s">
        <v>465</v>
      </c>
      <c r="G89" s="8" t="s">
        <v>466</v>
      </c>
      <c r="H89" s="6" t="s">
        <v>467</v>
      </c>
      <c r="I89" s="6" t="s">
        <v>468</v>
      </c>
      <c r="J89" s="6" t="s">
        <v>469</v>
      </c>
      <c r="K89" s="6" t="s">
        <v>38</v>
      </c>
      <c r="L89" s="6"/>
      <c r="M89" s="7">
        <v>45577</v>
      </c>
      <c r="N89" s="6" t="s">
        <v>24</v>
      </c>
      <c r="O89" s="8" t="s">
        <v>470</v>
      </c>
      <c r="P89" s="6" t="str">
        <f>HYPERLINK("https://docs.wto.org/imrd/directdoc.asp?DDFDocuments/t/G/TBTN24/BDI495.DOCX", "https://docs.wto.org/imrd/directdoc.asp?DDFDocuments/t/G/TBTN24/BDI495.DOCX")</f>
        <v>https://docs.wto.org/imrd/directdoc.asp?DDFDocuments/t/G/TBTN24/BDI495.DOCX</v>
      </c>
      <c r="Q89" s="6" t="str">
        <f>HYPERLINK("https://docs.wto.org/imrd/directdoc.asp?DDFDocuments/u/G/TBTN24/BDI495.DOCX", "https://docs.wto.org/imrd/directdoc.asp?DDFDocuments/u/G/TBTN24/BDI495.DOCX")</f>
        <v>https://docs.wto.org/imrd/directdoc.asp?DDFDocuments/u/G/TBTN24/BDI495.DOCX</v>
      </c>
      <c r="R89" s="6" t="str">
        <f>HYPERLINK("https://docs.wto.org/imrd/directdoc.asp?DDFDocuments/v/G/TBTN24/BDI495.DOCX", "https://docs.wto.org/imrd/directdoc.asp?DDFDocuments/v/G/TBTN24/BDI495.DOCX")</f>
        <v>https://docs.wto.org/imrd/directdoc.asp?DDFDocuments/v/G/TBTN24/BDI495.DOCX</v>
      </c>
    </row>
    <row r="90" spans="1:18" ht="60" customHeight="1" x14ac:dyDescent="0.25">
      <c r="A90" s="2" t="s">
        <v>1001</v>
      </c>
      <c r="B90" s="7">
        <v>45517</v>
      </c>
      <c r="C90" s="6" t="str">
        <f>HYPERLINK("https://eping.wto.org/en/Search?viewData= G/TBT/N/BDI/495, G/TBT/N/KEN/1655, G/TBT/N/RWA/1044, G/TBT/N/TZA/1158, G/TBT/N/UGA/1995"," G/TBT/N/BDI/495, G/TBT/N/KEN/1655, G/TBT/N/RWA/1044, G/TBT/N/TZA/1158, G/TBT/N/UGA/1995")</f>
        <v xml:space="preserve"> G/TBT/N/BDI/495, G/TBT/N/KEN/1655, G/TBT/N/RWA/1044, G/TBT/N/TZA/1158, G/TBT/N/UGA/1995</v>
      </c>
      <c r="D90" s="6" t="s">
        <v>494</v>
      </c>
      <c r="E90" s="8" t="s">
        <v>464</v>
      </c>
      <c r="F90" s="8" t="s">
        <v>465</v>
      </c>
      <c r="G90" s="8" t="s">
        <v>466</v>
      </c>
      <c r="H90" s="6" t="s">
        <v>467</v>
      </c>
      <c r="I90" s="6" t="s">
        <v>468</v>
      </c>
      <c r="J90" s="6" t="s">
        <v>469</v>
      </c>
      <c r="K90" s="6" t="s">
        <v>38</v>
      </c>
      <c r="L90" s="6"/>
      <c r="M90" s="7">
        <v>45577</v>
      </c>
      <c r="N90" s="6" t="s">
        <v>24</v>
      </c>
      <c r="O90" s="8" t="s">
        <v>470</v>
      </c>
      <c r="P90" s="6" t="str">
        <f>HYPERLINK("https://docs.wto.org/imrd/directdoc.asp?DDFDocuments/t/G/TBTN24/BDI495.DOCX", "https://docs.wto.org/imrd/directdoc.asp?DDFDocuments/t/G/TBTN24/BDI495.DOCX")</f>
        <v>https://docs.wto.org/imrd/directdoc.asp?DDFDocuments/t/G/TBTN24/BDI495.DOCX</v>
      </c>
      <c r="Q90" s="6" t="str">
        <f>HYPERLINK("https://docs.wto.org/imrd/directdoc.asp?DDFDocuments/u/G/TBTN24/BDI495.DOCX", "https://docs.wto.org/imrd/directdoc.asp?DDFDocuments/u/G/TBTN24/BDI495.DOCX")</f>
        <v>https://docs.wto.org/imrd/directdoc.asp?DDFDocuments/u/G/TBTN24/BDI495.DOCX</v>
      </c>
      <c r="R90" s="6" t="str">
        <f>HYPERLINK("https://docs.wto.org/imrd/directdoc.asp?DDFDocuments/v/G/TBTN24/BDI495.DOCX", "https://docs.wto.org/imrd/directdoc.asp?DDFDocuments/v/G/TBTN24/BDI495.DOCX")</f>
        <v>https://docs.wto.org/imrd/directdoc.asp?DDFDocuments/v/G/TBTN24/BDI495.DOCX</v>
      </c>
    </row>
    <row r="91" spans="1:18" ht="60" customHeight="1" x14ac:dyDescent="0.25">
      <c r="A91" s="2" t="s">
        <v>998</v>
      </c>
      <c r="B91" s="7">
        <v>45518</v>
      </c>
      <c r="C91"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1" s="6" t="s">
        <v>298</v>
      </c>
      <c r="E91" s="8" t="s">
        <v>439</v>
      </c>
      <c r="F91" s="8" t="s">
        <v>440</v>
      </c>
      <c r="G91" s="8" t="s">
        <v>441</v>
      </c>
      <c r="H91" s="6" t="s">
        <v>22</v>
      </c>
      <c r="I91" s="6" t="s">
        <v>442</v>
      </c>
      <c r="J91" s="6" t="s">
        <v>116</v>
      </c>
      <c r="K91" s="6" t="s">
        <v>38</v>
      </c>
      <c r="L91" s="6"/>
      <c r="M91" s="7">
        <v>45533</v>
      </c>
      <c r="N91" s="6" t="s">
        <v>24</v>
      </c>
      <c r="O91" s="8" t="s">
        <v>443</v>
      </c>
      <c r="P91" s="6" t="str">
        <f>HYPERLINK("https://docs.wto.org/imrd/directdoc.asp?DDFDocuments/t/G/TBTN24/ARE617.DOCX", "https://docs.wto.org/imrd/directdoc.asp?DDFDocuments/t/G/TBTN24/ARE617.DOCX")</f>
        <v>https://docs.wto.org/imrd/directdoc.asp?DDFDocuments/t/G/TBTN24/ARE617.DOCX</v>
      </c>
      <c r="Q91" s="6" t="str">
        <f>HYPERLINK("https://docs.wto.org/imrd/directdoc.asp?DDFDocuments/u/G/TBTN24/ARE617.DOCX", "https://docs.wto.org/imrd/directdoc.asp?DDFDocuments/u/G/TBTN24/ARE617.DOCX")</f>
        <v>https://docs.wto.org/imrd/directdoc.asp?DDFDocuments/u/G/TBTN24/ARE617.DOCX</v>
      </c>
      <c r="R91" s="6" t="str">
        <f>HYPERLINK("https://docs.wto.org/imrd/directdoc.asp?DDFDocuments/v/G/TBTN24/ARE617.DOCX", "https://docs.wto.org/imrd/directdoc.asp?DDFDocuments/v/G/TBTN24/ARE617.DOCX")</f>
        <v>https://docs.wto.org/imrd/directdoc.asp?DDFDocuments/v/G/TBTN24/ARE617.DOCX</v>
      </c>
    </row>
    <row r="92" spans="1:18" ht="60" customHeight="1" x14ac:dyDescent="0.25">
      <c r="A92" s="2" t="s">
        <v>998</v>
      </c>
      <c r="B92" s="7">
        <v>45518</v>
      </c>
      <c r="C92"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2" s="6" t="s">
        <v>287</v>
      </c>
      <c r="E92" s="8" t="s">
        <v>439</v>
      </c>
      <c r="F92" s="8" t="s">
        <v>440</v>
      </c>
      <c r="G92" s="8" t="s">
        <v>441</v>
      </c>
      <c r="H92" s="6" t="s">
        <v>22</v>
      </c>
      <c r="I92" s="6" t="s">
        <v>442</v>
      </c>
      <c r="J92" s="6" t="s">
        <v>116</v>
      </c>
      <c r="K92" s="6" t="s">
        <v>38</v>
      </c>
      <c r="L92" s="6"/>
      <c r="M92" s="7">
        <v>45533</v>
      </c>
      <c r="N92" s="6" t="s">
        <v>24</v>
      </c>
      <c r="O92" s="8" t="s">
        <v>443</v>
      </c>
      <c r="P92" s="6" t="str">
        <f>HYPERLINK("https://docs.wto.org/imrd/directdoc.asp?DDFDocuments/t/G/TBTN24/ARE617.DOCX", "https://docs.wto.org/imrd/directdoc.asp?DDFDocuments/t/G/TBTN24/ARE617.DOCX")</f>
        <v>https://docs.wto.org/imrd/directdoc.asp?DDFDocuments/t/G/TBTN24/ARE617.DOCX</v>
      </c>
      <c r="Q92" s="6" t="str">
        <f>HYPERLINK("https://docs.wto.org/imrd/directdoc.asp?DDFDocuments/u/G/TBTN24/ARE617.DOCX", "https://docs.wto.org/imrd/directdoc.asp?DDFDocuments/u/G/TBTN24/ARE617.DOCX")</f>
        <v>https://docs.wto.org/imrd/directdoc.asp?DDFDocuments/u/G/TBTN24/ARE617.DOCX</v>
      </c>
      <c r="R92" s="6" t="str">
        <f>HYPERLINK("https://docs.wto.org/imrd/directdoc.asp?DDFDocuments/v/G/TBTN24/ARE617.DOCX", "https://docs.wto.org/imrd/directdoc.asp?DDFDocuments/v/G/TBTN24/ARE617.DOCX")</f>
        <v>https://docs.wto.org/imrd/directdoc.asp?DDFDocuments/v/G/TBTN24/ARE617.DOCX</v>
      </c>
    </row>
    <row r="93" spans="1:18" ht="60" customHeight="1" x14ac:dyDescent="0.25">
      <c r="A93" s="2" t="s">
        <v>998</v>
      </c>
      <c r="B93" s="7">
        <v>45518</v>
      </c>
      <c r="C93"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3" s="6" t="s">
        <v>294</v>
      </c>
      <c r="E93" s="8" t="s">
        <v>439</v>
      </c>
      <c r="F93" s="8" t="s">
        <v>440</v>
      </c>
      <c r="G93" s="8" t="s">
        <v>441</v>
      </c>
      <c r="H93" s="6" t="s">
        <v>22</v>
      </c>
      <c r="I93" s="6" t="s">
        <v>442</v>
      </c>
      <c r="J93" s="6" t="s">
        <v>116</v>
      </c>
      <c r="K93" s="6" t="s">
        <v>38</v>
      </c>
      <c r="L93" s="6"/>
      <c r="M93" s="7">
        <v>45533</v>
      </c>
      <c r="N93" s="6" t="s">
        <v>24</v>
      </c>
      <c r="O93" s="8" t="s">
        <v>443</v>
      </c>
      <c r="P93" s="6" t="str">
        <f>HYPERLINK("https://docs.wto.org/imrd/directdoc.asp?DDFDocuments/t/G/TBTN24/ARE617.DOCX", "https://docs.wto.org/imrd/directdoc.asp?DDFDocuments/t/G/TBTN24/ARE617.DOCX")</f>
        <v>https://docs.wto.org/imrd/directdoc.asp?DDFDocuments/t/G/TBTN24/ARE617.DOCX</v>
      </c>
      <c r="Q93" s="6" t="str">
        <f>HYPERLINK("https://docs.wto.org/imrd/directdoc.asp?DDFDocuments/u/G/TBTN24/ARE617.DOCX", "https://docs.wto.org/imrd/directdoc.asp?DDFDocuments/u/G/TBTN24/ARE617.DOCX")</f>
        <v>https://docs.wto.org/imrd/directdoc.asp?DDFDocuments/u/G/TBTN24/ARE617.DOCX</v>
      </c>
      <c r="R93" s="6" t="str">
        <f>HYPERLINK("https://docs.wto.org/imrd/directdoc.asp?DDFDocuments/v/G/TBTN24/ARE617.DOCX", "https://docs.wto.org/imrd/directdoc.asp?DDFDocuments/v/G/TBTN24/ARE617.DOCX")</f>
        <v>https://docs.wto.org/imrd/directdoc.asp?DDFDocuments/v/G/TBTN24/ARE617.DOCX</v>
      </c>
    </row>
    <row r="94" spans="1:18" ht="60" customHeight="1" x14ac:dyDescent="0.25">
      <c r="A94" s="2" t="s">
        <v>998</v>
      </c>
      <c r="B94" s="7">
        <v>45518</v>
      </c>
      <c r="C94"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4" s="6" t="s">
        <v>313</v>
      </c>
      <c r="E94" s="8" t="s">
        <v>439</v>
      </c>
      <c r="F94" s="8" t="s">
        <v>440</v>
      </c>
      <c r="G94" s="8" t="s">
        <v>441</v>
      </c>
      <c r="H94" s="6" t="s">
        <v>22</v>
      </c>
      <c r="I94" s="6" t="s">
        <v>442</v>
      </c>
      <c r="J94" s="6" t="s">
        <v>116</v>
      </c>
      <c r="K94" s="6" t="s">
        <v>38</v>
      </c>
      <c r="L94" s="6"/>
      <c r="M94" s="7">
        <v>45533</v>
      </c>
      <c r="N94" s="6" t="s">
        <v>24</v>
      </c>
      <c r="O94" s="8" t="s">
        <v>443</v>
      </c>
      <c r="P94" s="6" t="str">
        <f>HYPERLINK("https://docs.wto.org/imrd/directdoc.asp?DDFDocuments/t/G/TBTN24/ARE617.DOCX", "https://docs.wto.org/imrd/directdoc.asp?DDFDocuments/t/G/TBTN24/ARE617.DOCX")</f>
        <v>https://docs.wto.org/imrd/directdoc.asp?DDFDocuments/t/G/TBTN24/ARE617.DOCX</v>
      </c>
      <c r="Q94" s="6" t="str">
        <f>HYPERLINK("https://docs.wto.org/imrd/directdoc.asp?DDFDocuments/u/G/TBTN24/ARE617.DOCX", "https://docs.wto.org/imrd/directdoc.asp?DDFDocuments/u/G/TBTN24/ARE617.DOCX")</f>
        <v>https://docs.wto.org/imrd/directdoc.asp?DDFDocuments/u/G/TBTN24/ARE617.DOCX</v>
      </c>
      <c r="R94" s="6" t="str">
        <f>HYPERLINK("https://docs.wto.org/imrd/directdoc.asp?DDFDocuments/v/G/TBTN24/ARE617.DOCX", "https://docs.wto.org/imrd/directdoc.asp?DDFDocuments/v/G/TBTN24/ARE617.DOCX")</f>
        <v>https://docs.wto.org/imrd/directdoc.asp?DDFDocuments/v/G/TBTN24/ARE617.DOCX</v>
      </c>
    </row>
    <row r="95" spans="1:18" ht="60" customHeight="1" x14ac:dyDescent="0.25">
      <c r="A95" s="2" t="s">
        <v>998</v>
      </c>
      <c r="B95" s="7">
        <v>45518</v>
      </c>
      <c r="C95"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5" s="6" t="s">
        <v>295</v>
      </c>
      <c r="E95" s="8" t="s">
        <v>439</v>
      </c>
      <c r="F95" s="8" t="s">
        <v>440</v>
      </c>
      <c r="G95" s="8" t="s">
        <v>441</v>
      </c>
      <c r="H95" s="6" t="s">
        <v>22</v>
      </c>
      <c r="I95" s="6" t="s">
        <v>442</v>
      </c>
      <c r="J95" s="6" t="s">
        <v>116</v>
      </c>
      <c r="K95" s="6" t="s">
        <v>38</v>
      </c>
      <c r="L95" s="6"/>
      <c r="M95" s="7">
        <v>45533</v>
      </c>
      <c r="N95" s="6" t="s">
        <v>24</v>
      </c>
      <c r="O95" s="8" t="s">
        <v>443</v>
      </c>
      <c r="P95" s="6" t="str">
        <f>HYPERLINK("https://docs.wto.org/imrd/directdoc.asp?DDFDocuments/t/G/TBTN24/ARE617.DOCX", "https://docs.wto.org/imrd/directdoc.asp?DDFDocuments/t/G/TBTN24/ARE617.DOCX")</f>
        <v>https://docs.wto.org/imrd/directdoc.asp?DDFDocuments/t/G/TBTN24/ARE617.DOCX</v>
      </c>
      <c r="Q95" s="6" t="str">
        <f>HYPERLINK("https://docs.wto.org/imrd/directdoc.asp?DDFDocuments/u/G/TBTN24/ARE617.DOCX", "https://docs.wto.org/imrd/directdoc.asp?DDFDocuments/u/G/TBTN24/ARE617.DOCX")</f>
        <v>https://docs.wto.org/imrd/directdoc.asp?DDFDocuments/u/G/TBTN24/ARE617.DOCX</v>
      </c>
      <c r="R95" s="6" t="str">
        <f>HYPERLINK("https://docs.wto.org/imrd/directdoc.asp?DDFDocuments/v/G/TBTN24/ARE617.DOCX", "https://docs.wto.org/imrd/directdoc.asp?DDFDocuments/v/G/TBTN24/ARE617.DOCX")</f>
        <v>https://docs.wto.org/imrd/directdoc.asp?DDFDocuments/v/G/TBTN24/ARE617.DOCX</v>
      </c>
    </row>
    <row r="96" spans="1:18" ht="60" customHeight="1" x14ac:dyDescent="0.25">
      <c r="A96" s="2" t="s">
        <v>998</v>
      </c>
      <c r="B96" s="7">
        <v>45518</v>
      </c>
      <c r="C96"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6" s="6" t="s">
        <v>296</v>
      </c>
      <c r="E96" s="8" t="s">
        <v>439</v>
      </c>
      <c r="F96" s="8" t="s">
        <v>440</v>
      </c>
      <c r="G96" s="8" t="s">
        <v>441</v>
      </c>
      <c r="H96" s="6" t="s">
        <v>22</v>
      </c>
      <c r="I96" s="6" t="s">
        <v>442</v>
      </c>
      <c r="J96" s="6" t="s">
        <v>116</v>
      </c>
      <c r="K96" s="6" t="s">
        <v>38</v>
      </c>
      <c r="L96" s="6"/>
      <c r="M96" s="7">
        <v>45533</v>
      </c>
      <c r="N96" s="6" t="s">
        <v>24</v>
      </c>
      <c r="O96" s="8" t="s">
        <v>443</v>
      </c>
      <c r="P96" s="6" t="str">
        <f>HYPERLINK("https://docs.wto.org/imrd/directdoc.asp?DDFDocuments/t/G/TBTN24/ARE617.DOCX", "https://docs.wto.org/imrd/directdoc.asp?DDFDocuments/t/G/TBTN24/ARE617.DOCX")</f>
        <v>https://docs.wto.org/imrd/directdoc.asp?DDFDocuments/t/G/TBTN24/ARE617.DOCX</v>
      </c>
      <c r="Q96" s="6" t="str">
        <f>HYPERLINK("https://docs.wto.org/imrd/directdoc.asp?DDFDocuments/u/G/TBTN24/ARE617.DOCX", "https://docs.wto.org/imrd/directdoc.asp?DDFDocuments/u/G/TBTN24/ARE617.DOCX")</f>
        <v>https://docs.wto.org/imrd/directdoc.asp?DDFDocuments/u/G/TBTN24/ARE617.DOCX</v>
      </c>
      <c r="R96" s="6" t="str">
        <f>HYPERLINK("https://docs.wto.org/imrd/directdoc.asp?DDFDocuments/v/G/TBTN24/ARE617.DOCX", "https://docs.wto.org/imrd/directdoc.asp?DDFDocuments/v/G/TBTN24/ARE617.DOCX")</f>
        <v>https://docs.wto.org/imrd/directdoc.asp?DDFDocuments/v/G/TBTN24/ARE617.DOCX</v>
      </c>
    </row>
    <row r="97" spans="1:18" ht="60" customHeight="1" x14ac:dyDescent="0.25">
      <c r="A97" s="2" t="s">
        <v>998</v>
      </c>
      <c r="B97" s="7">
        <v>45518</v>
      </c>
      <c r="C97" s="6" t="str">
        <f>HYPERLINK("https://eping.wto.org/en/Search?viewData= G/TBT/N/ARE/617, G/TBT/N/BHR/704, G/TBT/N/KWT/683, G/TBT/N/OMN/528, G/TBT/N/QAT/679, G/TBT/N/SAU/1347, G/TBT/N/YEM/285"," G/TBT/N/ARE/617, G/TBT/N/BHR/704, G/TBT/N/KWT/683, G/TBT/N/OMN/528, G/TBT/N/QAT/679, G/TBT/N/SAU/1347, G/TBT/N/YEM/285")</f>
        <v xml:space="preserve"> G/TBT/N/ARE/617, G/TBT/N/BHR/704, G/TBT/N/KWT/683, G/TBT/N/OMN/528, G/TBT/N/QAT/679, G/TBT/N/SAU/1347, G/TBT/N/YEM/285</v>
      </c>
      <c r="D97" s="6" t="s">
        <v>297</v>
      </c>
      <c r="E97" s="8" t="s">
        <v>439</v>
      </c>
      <c r="F97" s="8" t="s">
        <v>440</v>
      </c>
      <c r="G97" s="8" t="s">
        <v>441</v>
      </c>
      <c r="H97" s="6" t="s">
        <v>22</v>
      </c>
      <c r="I97" s="6" t="s">
        <v>442</v>
      </c>
      <c r="J97" s="6" t="s">
        <v>116</v>
      </c>
      <c r="K97" s="6" t="s">
        <v>38</v>
      </c>
      <c r="L97" s="6"/>
      <c r="M97" s="7">
        <v>45533</v>
      </c>
      <c r="N97" s="6" t="s">
        <v>24</v>
      </c>
      <c r="O97" s="8" t="s">
        <v>443</v>
      </c>
      <c r="P97" s="6" t="str">
        <f>HYPERLINK("https://docs.wto.org/imrd/directdoc.asp?DDFDocuments/t/G/TBTN24/ARE617.DOCX", "https://docs.wto.org/imrd/directdoc.asp?DDFDocuments/t/G/TBTN24/ARE617.DOCX")</f>
        <v>https://docs.wto.org/imrd/directdoc.asp?DDFDocuments/t/G/TBTN24/ARE617.DOCX</v>
      </c>
      <c r="Q97" s="6" t="str">
        <f>HYPERLINK("https://docs.wto.org/imrd/directdoc.asp?DDFDocuments/u/G/TBTN24/ARE617.DOCX", "https://docs.wto.org/imrd/directdoc.asp?DDFDocuments/u/G/TBTN24/ARE617.DOCX")</f>
        <v>https://docs.wto.org/imrd/directdoc.asp?DDFDocuments/u/G/TBTN24/ARE617.DOCX</v>
      </c>
      <c r="R97" s="6" t="str">
        <f>HYPERLINK("https://docs.wto.org/imrd/directdoc.asp?DDFDocuments/v/G/TBTN24/ARE617.DOCX", "https://docs.wto.org/imrd/directdoc.asp?DDFDocuments/v/G/TBTN24/ARE617.DOCX")</f>
        <v>https://docs.wto.org/imrd/directdoc.asp?DDFDocuments/v/G/TBTN24/ARE617.DOCX</v>
      </c>
    </row>
    <row r="98" spans="1:18" ht="60" customHeight="1" x14ac:dyDescent="0.25">
      <c r="A98" s="2" t="s">
        <v>1072</v>
      </c>
      <c r="B98" s="7">
        <v>45513</v>
      </c>
      <c r="C98" s="6" t="str">
        <f>HYPERLINK("https://eping.wto.org/en/Search?viewData= G/TBT/N/UGA/1969"," G/TBT/N/UGA/1969")</f>
        <v xml:space="preserve"> G/TBT/N/UGA/1969</v>
      </c>
      <c r="D98" s="6" t="s">
        <v>471</v>
      </c>
      <c r="E98" s="8" t="s">
        <v>756</v>
      </c>
      <c r="F98" s="8" t="s">
        <v>757</v>
      </c>
      <c r="G98" s="8" t="s">
        <v>758</v>
      </c>
      <c r="H98" s="6" t="s">
        <v>759</v>
      </c>
      <c r="I98" s="6" t="s">
        <v>442</v>
      </c>
      <c r="J98" s="6" t="s">
        <v>482</v>
      </c>
      <c r="K98" s="6" t="s">
        <v>38</v>
      </c>
      <c r="L98" s="6"/>
      <c r="M98" s="7">
        <v>45573</v>
      </c>
      <c r="N98" s="6" t="s">
        <v>24</v>
      </c>
      <c r="O98" s="8" t="s">
        <v>760</v>
      </c>
      <c r="P98" s="6" t="str">
        <f>HYPERLINK("https://docs.wto.org/imrd/directdoc.asp?DDFDocuments/t/G/TBTN24/UGA1969.DOCX", "https://docs.wto.org/imrd/directdoc.asp?DDFDocuments/t/G/TBTN24/UGA1969.DOCX")</f>
        <v>https://docs.wto.org/imrd/directdoc.asp?DDFDocuments/t/G/TBTN24/UGA1969.DOCX</v>
      </c>
      <c r="Q98" s="6" t="str">
        <f>HYPERLINK("https://docs.wto.org/imrd/directdoc.asp?DDFDocuments/u/G/TBTN24/UGA1969.DOCX", "https://docs.wto.org/imrd/directdoc.asp?DDFDocuments/u/G/TBTN24/UGA1969.DOCX")</f>
        <v>https://docs.wto.org/imrd/directdoc.asp?DDFDocuments/u/G/TBTN24/UGA1969.DOCX</v>
      </c>
      <c r="R98" s="6" t="str">
        <f>HYPERLINK("https://docs.wto.org/imrd/directdoc.asp?DDFDocuments/v/G/TBTN24/UGA1969.DOCX", "https://docs.wto.org/imrd/directdoc.asp?DDFDocuments/v/G/TBTN24/UGA1969.DOCX")</f>
        <v>https://docs.wto.org/imrd/directdoc.asp?DDFDocuments/v/G/TBTN24/UGA1969.DOCX</v>
      </c>
    </row>
    <row r="99" spans="1:18" ht="60" customHeight="1" x14ac:dyDescent="0.25">
      <c r="A99" s="2" t="s">
        <v>981</v>
      </c>
      <c r="B99" s="7">
        <v>45527</v>
      </c>
      <c r="C99"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99" s="6" t="s">
        <v>287</v>
      </c>
      <c r="E99" s="8" t="s">
        <v>288</v>
      </c>
      <c r="F99" s="8" t="s">
        <v>289</v>
      </c>
      <c r="G99" s="8" t="s">
        <v>290</v>
      </c>
      <c r="H99" s="6" t="s">
        <v>22</v>
      </c>
      <c r="I99" s="6" t="s">
        <v>291</v>
      </c>
      <c r="J99" s="6" t="s">
        <v>292</v>
      </c>
      <c r="K99" s="6" t="s">
        <v>38</v>
      </c>
      <c r="L99" s="6"/>
      <c r="M99" s="7">
        <v>45587</v>
      </c>
      <c r="N99" s="6" t="s">
        <v>24</v>
      </c>
      <c r="O99" s="8" t="s">
        <v>293</v>
      </c>
      <c r="P99" s="6" t="str">
        <f>HYPERLINK("https://docs.wto.org/imrd/directdoc.asp?DDFDocuments/t/G/TBTN24/ARE623.DOCX", "https://docs.wto.org/imrd/directdoc.asp?DDFDocuments/t/G/TBTN24/ARE623.DOCX")</f>
        <v>https://docs.wto.org/imrd/directdoc.asp?DDFDocuments/t/G/TBTN24/ARE623.DOCX</v>
      </c>
      <c r="Q99" s="6" t="str">
        <f>HYPERLINK("https://docs.wto.org/imrd/directdoc.asp?DDFDocuments/u/G/TBTN24/ARE623.DOCX", "https://docs.wto.org/imrd/directdoc.asp?DDFDocuments/u/G/TBTN24/ARE623.DOCX")</f>
        <v>https://docs.wto.org/imrd/directdoc.asp?DDFDocuments/u/G/TBTN24/ARE623.DOCX</v>
      </c>
      <c r="R99" s="6" t="str">
        <f>HYPERLINK("https://docs.wto.org/imrd/directdoc.asp?DDFDocuments/v/G/TBTN24/ARE623.DOCX", "https://docs.wto.org/imrd/directdoc.asp?DDFDocuments/v/G/TBTN24/ARE623.DOCX")</f>
        <v>https://docs.wto.org/imrd/directdoc.asp?DDFDocuments/v/G/TBTN24/ARE623.DOCX</v>
      </c>
    </row>
    <row r="100" spans="1:18" ht="60" customHeight="1" x14ac:dyDescent="0.25">
      <c r="A100" s="2" t="s">
        <v>981</v>
      </c>
      <c r="B100" s="7">
        <v>45527</v>
      </c>
      <c r="C100"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100" s="6" t="s">
        <v>294</v>
      </c>
      <c r="E100" s="8" t="s">
        <v>288</v>
      </c>
      <c r="F100" s="8" t="s">
        <v>289</v>
      </c>
      <c r="G100" s="8" t="s">
        <v>290</v>
      </c>
      <c r="H100" s="6" t="s">
        <v>22</v>
      </c>
      <c r="I100" s="6" t="s">
        <v>291</v>
      </c>
      <c r="J100" s="6" t="s">
        <v>292</v>
      </c>
      <c r="K100" s="6" t="s">
        <v>38</v>
      </c>
      <c r="L100" s="6"/>
      <c r="M100" s="7">
        <v>45587</v>
      </c>
      <c r="N100" s="6" t="s">
        <v>24</v>
      </c>
      <c r="O100" s="8" t="s">
        <v>293</v>
      </c>
      <c r="P100" s="6" t="str">
        <f>HYPERLINK("https://docs.wto.org/imrd/directdoc.asp?DDFDocuments/t/G/TBTN24/ARE623.DOCX", "https://docs.wto.org/imrd/directdoc.asp?DDFDocuments/t/G/TBTN24/ARE623.DOCX")</f>
        <v>https://docs.wto.org/imrd/directdoc.asp?DDFDocuments/t/G/TBTN24/ARE623.DOCX</v>
      </c>
      <c r="Q100" s="6" t="str">
        <f>HYPERLINK("https://docs.wto.org/imrd/directdoc.asp?DDFDocuments/u/G/TBTN24/ARE623.DOCX", "https://docs.wto.org/imrd/directdoc.asp?DDFDocuments/u/G/TBTN24/ARE623.DOCX")</f>
        <v>https://docs.wto.org/imrd/directdoc.asp?DDFDocuments/u/G/TBTN24/ARE623.DOCX</v>
      </c>
      <c r="R100" s="6" t="str">
        <f>HYPERLINK("https://docs.wto.org/imrd/directdoc.asp?DDFDocuments/v/G/TBTN24/ARE623.DOCX", "https://docs.wto.org/imrd/directdoc.asp?DDFDocuments/v/G/TBTN24/ARE623.DOCX")</f>
        <v>https://docs.wto.org/imrd/directdoc.asp?DDFDocuments/v/G/TBTN24/ARE623.DOCX</v>
      </c>
    </row>
    <row r="101" spans="1:18" ht="60" customHeight="1" x14ac:dyDescent="0.25">
      <c r="A101" s="2" t="s">
        <v>981</v>
      </c>
      <c r="B101" s="7">
        <v>45527</v>
      </c>
      <c r="C101"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101" s="6" t="s">
        <v>295</v>
      </c>
      <c r="E101" s="8" t="s">
        <v>288</v>
      </c>
      <c r="F101" s="8" t="s">
        <v>289</v>
      </c>
      <c r="G101" s="8" t="s">
        <v>290</v>
      </c>
      <c r="H101" s="6" t="s">
        <v>22</v>
      </c>
      <c r="I101" s="6" t="s">
        <v>291</v>
      </c>
      <c r="J101" s="6" t="s">
        <v>292</v>
      </c>
      <c r="K101" s="6" t="s">
        <v>38</v>
      </c>
      <c r="L101" s="6"/>
      <c r="M101" s="7">
        <v>45587</v>
      </c>
      <c r="N101" s="6" t="s">
        <v>24</v>
      </c>
      <c r="O101" s="8" t="s">
        <v>293</v>
      </c>
      <c r="P101" s="6" t="str">
        <f>HYPERLINK("https://docs.wto.org/imrd/directdoc.asp?DDFDocuments/t/G/TBTN24/ARE623.DOCX", "https://docs.wto.org/imrd/directdoc.asp?DDFDocuments/t/G/TBTN24/ARE623.DOCX")</f>
        <v>https://docs.wto.org/imrd/directdoc.asp?DDFDocuments/t/G/TBTN24/ARE623.DOCX</v>
      </c>
      <c r="Q101" s="6" t="str">
        <f>HYPERLINK("https://docs.wto.org/imrd/directdoc.asp?DDFDocuments/u/G/TBTN24/ARE623.DOCX", "https://docs.wto.org/imrd/directdoc.asp?DDFDocuments/u/G/TBTN24/ARE623.DOCX")</f>
        <v>https://docs.wto.org/imrd/directdoc.asp?DDFDocuments/u/G/TBTN24/ARE623.DOCX</v>
      </c>
      <c r="R101" s="6" t="str">
        <f>HYPERLINK("https://docs.wto.org/imrd/directdoc.asp?DDFDocuments/v/G/TBTN24/ARE623.DOCX", "https://docs.wto.org/imrd/directdoc.asp?DDFDocuments/v/G/TBTN24/ARE623.DOCX")</f>
        <v>https://docs.wto.org/imrd/directdoc.asp?DDFDocuments/v/G/TBTN24/ARE623.DOCX</v>
      </c>
    </row>
    <row r="102" spans="1:18" ht="60" customHeight="1" x14ac:dyDescent="0.25">
      <c r="A102" s="2" t="s">
        <v>981</v>
      </c>
      <c r="B102" s="7">
        <v>45527</v>
      </c>
      <c r="C102"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102" s="6" t="s">
        <v>296</v>
      </c>
      <c r="E102" s="8" t="s">
        <v>288</v>
      </c>
      <c r="F102" s="8" t="s">
        <v>289</v>
      </c>
      <c r="G102" s="8" t="s">
        <v>290</v>
      </c>
      <c r="H102" s="6" t="s">
        <v>22</v>
      </c>
      <c r="I102" s="6" t="s">
        <v>291</v>
      </c>
      <c r="J102" s="6" t="s">
        <v>292</v>
      </c>
      <c r="K102" s="6" t="s">
        <v>38</v>
      </c>
      <c r="L102" s="6"/>
      <c r="M102" s="7">
        <v>45587</v>
      </c>
      <c r="N102" s="6" t="s">
        <v>24</v>
      </c>
      <c r="O102" s="8" t="s">
        <v>293</v>
      </c>
      <c r="P102" s="6" t="str">
        <f>HYPERLINK("https://docs.wto.org/imrd/directdoc.asp?DDFDocuments/t/G/TBTN24/ARE623.DOCX", "https://docs.wto.org/imrd/directdoc.asp?DDFDocuments/t/G/TBTN24/ARE623.DOCX")</f>
        <v>https://docs.wto.org/imrd/directdoc.asp?DDFDocuments/t/G/TBTN24/ARE623.DOCX</v>
      </c>
      <c r="Q102" s="6" t="str">
        <f>HYPERLINK("https://docs.wto.org/imrd/directdoc.asp?DDFDocuments/u/G/TBTN24/ARE623.DOCX", "https://docs.wto.org/imrd/directdoc.asp?DDFDocuments/u/G/TBTN24/ARE623.DOCX")</f>
        <v>https://docs.wto.org/imrd/directdoc.asp?DDFDocuments/u/G/TBTN24/ARE623.DOCX</v>
      </c>
      <c r="R102" s="6" t="str">
        <f>HYPERLINK("https://docs.wto.org/imrd/directdoc.asp?DDFDocuments/v/G/TBTN24/ARE623.DOCX", "https://docs.wto.org/imrd/directdoc.asp?DDFDocuments/v/G/TBTN24/ARE623.DOCX")</f>
        <v>https://docs.wto.org/imrd/directdoc.asp?DDFDocuments/v/G/TBTN24/ARE623.DOCX</v>
      </c>
    </row>
    <row r="103" spans="1:18" ht="60" customHeight="1" x14ac:dyDescent="0.25">
      <c r="A103" s="2" t="s">
        <v>981</v>
      </c>
      <c r="B103" s="7">
        <v>45527</v>
      </c>
      <c r="C103"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103" s="6" t="s">
        <v>297</v>
      </c>
      <c r="E103" s="8" t="s">
        <v>288</v>
      </c>
      <c r="F103" s="8" t="s">
        <v>289</v>
      </c>
      <c r="G103" s="8" t="s">
        <v>290</v>
      </c>
      <c r="H103" s="6" t="s">
        <v>22</v>
      </c>
      <c r="I103" s="6" t="s">
        <v>291</v>
      </c>
      <c r="J103" s="6" t="s">
        <v>292</v>
      </c>
      <c r="K103" s="6" t="s">
        <v>38</v>
      </c>
      <c r="L103" s="6"/>
      <c r="M103" s="7">
        <v>45587</v>
      </c>
      <c r="N103" s="6" t="s">
        <v>24</v>
      </c>
      <c r="O103" s="8" t="s">
        <v>293</v>
      </c>
      <c r="P103" s="6" t="str">
        <f>HYPERLINK("https://docs.wto.org/imrd/directdoc.asp?DDFDocuments/t/G/TBTN24/ARE623.DOCX", "https://docs.wto.org/imrd/directdoc.asp?DDFDocuments/t/G/TBTN24/ARE623.DOCX")</f>
        <v>https://docs.wto.org/imrd/directdoc.asp?DDFDocuments/t/G/TBTN24/ARE623.DOCX</v>
      </c>
      <c r="Q103" s="6" t="str">
        <f>HYPERLINK("https://docs.wto.org/imrd/directdoc.asp?DDFDocuments/u/G/TBTN24/ARE623.DOCX", "https://docs.wto.org/imrd/directdoc.asp?DDFDocuments/u/G/TBTN24/ARE623.DOCX")</f>
        <v>https://docs.wto.org/imrd/directdoc.asp?DDFDocuments/u/G/TBTN24/ARE623.DOCX</v>
      </c>
      <c r="R103" s="6" t="str">
        <f>HYPERLINK("https://docs.wto.org/imrd/directdoc.asp?DDFDocuments/v/G/TBTN24/ARE623.DOCX", "https://docs.wto.org/imrd/directdoc.asp?DDFDocuments/v/G/TBTN24/ARE623.DOCX")</f>
        <v>https://docs.wto.org/imrd/directdoc.asp?DDFDocuments/v/G/TBTN24/ARE623.DOCX</v>
      </c>
    </row>
    <row r="104" spans="1:18" ht="60" customHeight="1" x14ac:dyDescent="0.25">
      <c r="A104" s="2" t="s">
        <v>981</v>
      </c>
      <c r="B104" s="7">
        <v>45527</v>
      </c>
      <c r="C104"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104" s="6" t="s">
        <v>298</v>
      </c>
      <c r="E104" s="8" t="s">
        <v>288</v>
      </c>
      <c r="F104" s="8" t="s">
        <v>289</v>
      </c>
      <c r="G104" s="8" t="s">
        <v>290</v>
      </c>
      <c r="H104" s="6" t="s">
        <v>22</v>
      </c>
      <c r="I104" s="6" t="s">
        <v>291</v>
      </c>
      <c r="J104" s="6" t="s">
        <v>292</v>
      </c>
      <c r="K104" s="6" t="s">
        <v>38</v>
      </c>
      <c r="L104" s="6"/>
      <c r="M104" s="7">
        <v>45587</v>
      </c>
      <c r="N104" s="6" t="s">
        <v>24</v>
      </c>
      <c r="O104" s="8" t="s">
        <v>293</v>
      </c>
      <c r="P104" s="6" t="str">
        <f>HYPERLINK("https://docs.wto.org/imrd/directdoc.asp?DDFDocuments/t/G/TBTN24/ARE623.DOCX", "https://docs.wto.org/imrd/directdoc.asp?DDFDocuments/t/G/TBTN24/ARE623.DOCX")</f>
        <v>https://docs.wto.org/imrd/directdoc.asp?DDFDocuments/t/G/TBTN24/ARE623.DOCX</v>
      </c>
      <c r="Q104" s="6" t="str">
        <f>HYPERLINK("https://docs.wto.org/imrd/directdoc.asp?DDFDocuments/u/G/TBTN24/ARE623.DOCX", "https://docs.wto.org/imrd/directdoc.asp?DDFDocuments/u/G/TBTN24/ARE623.DOCX")</f>
        <v>https://docs.wto.org/imrd/directdoc.asp?DDFDocuments/u/G/TBTN24/ARE623.DOCX</v>
      </c>
      <c r="R104" s="6" t="str">
        <f>HYPERLINK("https://docs.wto.org/imrd/directdoc.asp?DDFDocuments/v/G/TBTN24/ARE623.DOCX", "https://docs.wto.org/imrd/directdoc.asp?DDFDocuments/v/G/TBTN24/ARE623.DOCX")</f>
        <v>https://docs.wto.org/imrd/directdoc.asp?DDFDocuments/v/G/TBTN24/ARE623.DOCX</v>
      </c>
    </row>
    <row r="105" spans="1:18" ht="60" customHeight="1" x14ac:dyDescent="0.25">
      <c r="A105" s="2" t="s">
        <v>981</v>
      </c>
      <c r="B105" s="7">
        <v>45527</v>
      </c>
      <c r="C105" s="6" t="str">
        <f>HYPERLINK("https://eping.wto.org/en/Search?viewData= G/TBT/N/ARE/623, G/TBT/N/BHR/708, G/TBT/N/KWT/687, G/TBT/N/OMN/532, G/TBT/N/QAT/683, G/TBT/N/SAU/1351, G/TBT/N/YEM/289"," G/TBT/N/ARE/623, G/TBT/N/BHR/708, G/TBT/N/KWT/687, G/TBT/N/OMN/532, G/TBT/N/QAT/683, G/TBT/N/SAU/1351, G/TBT/N/YEM/289")</f>
        <v xml:space="preserve"> G/TBT/N/ARE/623, G/TBT/N/BHR/708, G/TBT/N/KWT/687, G/TBT/N/OMN/532, G/TBT/N/QAT/683, G/TBT/N/SAU/1351, G/TBT/N/YEM/289</v>
      </c>
      <c r="D105" s="6" t="s">
        <v>313</v>
      </c>
      <c r="E105" s="8" t="s">
        <v>288</v>
      </c>
      <c r="F105" s="8" t="s">
        <v>289</v>
      </c>
      <c r="G105" s="8" t="s">
        <v>290</v>
      </c>
      <c r="H105" s="6" t="s">
        <v>22</v>
      </c>
      <c r="I105" s="6" t="s">
        <v>291</v>
      </c>
      <c r="J105" s="6" t="s">
        <v>292</v>
      </c>
      <c r="K105" s="6" t="s">
        <v>38</v>
      </c>
      <c r="L105" s="6"/>
      <c r="M105" s="7">
        <v>45587</v>
      </c>
      <c r="N105" s="6" t="s">
        <v>24</v>
      </c>
      <c r="O105" s="8" t="s">
        <v>293</v>
      </c>
      <c r="P105" s="6" t="str">
        <f>HYPERLINK("https://docs.wto.org/imrd/directdoc.asp?DDFDocuments/t/G/TBTN24/ARE623.DOCX", "https://docs.wto.org/imrd/directdoc.asp?DDFDocuments/t/G/TBTN24/ARE623.DOCX")</f>
        <v>https://docs.wto.org/imrd/directdoc.asp?DDFDocuments/t/G/TBTN24/ARE623.DOCX</v>
      </c>
      <c r="Q105" s="6" t="str">
        <f>HYPERLINK("https://docs.wto.org/imrd/directdoc.asp?DDFDocuments/u/G/TBTN24/ARE623.DOCX", "https://docs.wto.org/imrd/directdoc.asp?DDFDocuments/u/G/TBTN24/ARE623.DOCX")</f>
        <v>https://docs.wto.org/imrd/directdoc.asp?DDFDocuments/u/G/TBTN24/ARE623.DOCX</v>
      </c>
      <c r="R105" s="6" t="str">
        <f>HYPERLINK("https://docs.wto.org/imrd/directdoc.asp?DDFDocuments/v/G/TBTN24/ARE623.DOCX", "https://docs.wto.org/imrd/directdoc.asp?DDFDocuments/v/G/TBTN24/ARE623.DOCX")</f>
        <v>https://docs.wto.org/imrd/directdoc.asp?DDFDocuments/v/G/TBTN24/ARE623.DOCX</v>
      </c>
    </row>
    <row r="106" spans="1:18" ht="60" customHeight="1" x14ac:dyDescent="0.25">
      <c r="A106" s="2" t="s">
        <v>938</v>
      </c>
      <c r="B106" s="7">
        <v>45533</v>
      </c>
      <c r="C106" s="6" t="str">
        <f>HYPERLINK("https://eping.wto.org/en/Search?viewData= G/TBT/N/KOR/1226"," G/TBT/N/KOR/1226")</f>
        <v xml:space="preserve"> G/TBT/N/KOR/1226</v>
      </c>
      <c r="D106" s="6" t="s">
        <v>59</v>
      </c>
      <c r="E106" s="8" t="s">
        <v>60</v>
      </c>
      <c r="F106" s="8" t="s">
        <v>61</v>
      </c>
      <c r="G106" s="8" t="s">
        <v>62</v>
      </c>
      <c r="H106" s="6" t="s">
        <v>22</v>
      </c>
      <c r="I106" s="6" t="s">
        <v>63</v>
      </c>
      <c r="J106" s="6" t="s">
        <v>64</v>
      </c>
      <c r="K106" s="6" t="s">
        <v>65</v>
      </c>
      <c r="L106" s="6"/>
      <c r="M106" s="7">
        <v>45593</v>
      </c>
      <c r="N106" s="6" t="s">
        <v>24</v>
      </c>
      <c r="O106" s="8" t="s">
        <v>66</v>
      </c>
      <c r="P106" s="6" t="str">
        <f>HYPERLINK("https://docs.wto.org/imrd/directdoc.asp?DDFDocuments/t/G/TBTN24/KOR1226.DOCX", "https://docs.wto.org/imrd/directdoc.asp?DDFDocuments/t/G/TBTN24/KOR1226.DOCX")</f>
        <v>https://docs.wto.org/imrd/directdoc.asp?DDFDocuments/t/G/TBTN24/KOR1226.DOCX</v>
      </c>
      <c r="Q106" s="6"/>
      <c r="R106" s="6"/>
    </row>
    <row r="107" spans="1:18" ht="60" customHeight="1" x14ac:dyDescent="0.25">
      <c r="A107" s="2" t="s">
        <v>938</v>
      </c>
      <c r="B107" s="7">
        <v>45520</v>
      </c>
      <c r="C107" s="6" t="str">
        <f>HYPERLINK("https://eping.wto.org/en/Search?viewData= G/TBT/N/KOR/1224"," G/TBT/N/KOR/1224")</f>
        <v xml:space="preserve"> G/TBT/N/KOR/1224</v>
      </c>
      <c r="D107" s="6" t="s">
        <v>59</v>
      </c>
      <c r="E107" s="8" t="s">
        <v>404</v>
      </c>
      <c r="F107" s="8" t="s">
        <v>405</v>
      </c>
      <c r="G107" s="8" t="s">
        <v>62</v>
      </c>
      <c r="H107" s="6" t="s">
        <v>22</v>
      </c>
      <c r="I107" s="6" t="s">
        <v>63</v>
      </c>
      <c r="J107" s="6" t="s">
        <v>64</v>
      </c>
      <c r="K107" s="6" t="s">
        <v>406</v>
      </c>
      <c r="L107" s="6"/>
      <c r="M107" s="7">
        <v>45580</v>
      </c>
      <c r="N107" s="6" t="s">
        <v>24</v>
      </c>
      <c r="O107" s="8" t="s">
        <v>407</v>
      </c>
      <c r="P107" s="6" t="str">
        <f>HYPERLINK("https://docs.wto.org/imrd/directdoc.asp?DDFDocuments/t/G/TBTN24/KOR1224.DOCX", "https://docs.wto.org/imrd/directdoc.asp?DDFDocuments/t/G/TBTN24/KOR1224.DOCX")</f>
        <v>https://docs.wto.org/imrd/directdoc.asp?DDFDocuments/t/G/TBTN24/KOR1224.DOCX</v>
      </c>
      <c r="Q107" s="6" t="str">
        <f>HYPERLINK("https://docs.wto.org/imrd/directdoc.asp?DDFDocuments/u/G/TBTN24/KOR1224.DOCX", "https://docs.wto.org/imrd/directdoc.asp?DDFDocuments/u/G/TBTN24/KOR1224.DOCX")</f>
        <v>https://docs.wto.org/imrd/directdoc.asp?DDFDocuments/u/G/TBTN24/KOR1224.DOCX</v>
      </c>
      <c r="R107" s="6" t="str">
        <f>HYPERLINK("https://docs.wto.org/imrd/directdoc.asp?DDFDocuments/v/G/TBTN24/KOR1224.DOCX", "https://docs.wto.org/imrd/directdoc.asp?DDFDocuments/v/G/TBTN24/KOR1224.DOCX")</f>
        <v>https://docs.wto.org/imrd/directdoc.asp?DDFDocuments/v/G/TBTN24/KOR1224.DOCX</v>
      </c>
    </row>
    <row r="108" spans="1:18" ht="60" customHeight="1" x14ac:dyDescent="0.25">
      <c r="A108" s="2" t="s">
        <v>938</v>
      </c>
      <c r="B108" s="7">
        <v>45520</v>
      </c>
      <c r="C108" s="6" t="str">
        <f>HYPERLINK("https://eping.wto.org/en/Search?viewData= G/TBT/N/KOR/1225"," G/TBT/N/KOR/1225")</f>
        <v xml:space="preserve"> G/TBT/N/KOR/1225</v>
      </c>
      <c r="D108" s="6" t="s">
        <v>59</v>
      </c>
      <c r="E108" s="8" t="s">
        <v>408</v>
      </c>
      <c r="F108" s="8" t="s">
        <v>409</v>
      </c>
      <c r="G108" s="8" t="s">
        <v>62</v>
      </c>
      <c r="H108" s="6" t="s">
        <v>22</v>
      </c>
      <c r="I108" s="6" t="s">
        <v>63</v>
      </c>
      <c r="J108" s="6" t="s">
        <v>64</v>
      </c>
      <c r="K108" s="6" t="s">
        <v>65</v>
      </c>
      <c r="L108" s="6"/>
      <c r="M108" s="7">
        <v>45580</v>
      </c>
      <c r="N108" s="6" t="s">
        <v>24</v>
      </c>
      <c r="O108" s="8" t="s">
        <v>410</v>
      </c>
      <c r="P108" s="6" t="str">
        <f>HYPERLINK("https://docs.wto.org/imrd/directdoc.asp?DDFDocuments/t/G/TBTN24/KOR1225.DOCX", "https://docs.wto.org/imrd/directdoc.asp?DDFDocuments/t/G/TBTN24/KOR1225.DOCX")</f>
        <v>https://docs.wto.org/imrd/directdoc.asp?DDFDocuments/t/G/TBTN24/KOR1225.DOCX</v>
      </c>
      <c r="Q108" s="6" t="str">
        <f>HYPERLINK("https://docs.wto.org/imrd/directdoc.asp?DDFDocuments/u/G/TBTN24/KOR1225.DOCX", "https://docs.wto.org/imrd/directdoc.asp?DDFDocuments/u/G/TBTN24/KOR1225.DOCX")</f>
        <v>https://docs.wto.org/imrd/directdoc.asp?DDFDocuments/u/G/TBTN24/KOR1225.DOCX</v>
      </c>
      <c r="R108" s="6" t="str">
        <f>HYPERLINK("https://docs.wto.org/imrd/directdoc.asp?DDFDocuments/v/G/TBTN24/KOR1225.DOCX", "https://docs.wto.org/imrd/directdoc.asp?DDFDocuments/v/G/TBTN24/KOR1225.DOCX")</f>
        <v>https://docs.wto.org/imrd/directdoc.asp?DDFDocuments/v/G/TBTN24/KOR1225.DOCX</v>
      </c>
    </row>
    <row r="109" spans="1:18" ht="60" customHeight="1" x14ac:dyDescent="0.25">
      <c r="A109" s="2" t="s">
        <v>933</v>
      </c>
      <c r="B109" s="7">
        <v>45531</v>
      </c>
      <c r="C109" s="6" t="str">
        <f>HYPERLINK("https://eping.wto.org/en/Search?viewData= G/TBT/N/TPKM/547"," G/TBT/N/TPKM/547")</f>
        <v xml:space="preserve"> G/TBT/N/TPKM/547</v>
      </c>
      <c r="D109" s="6" t="s">
        <v>118</v>
      </c>
      <c r="E109" s="8" t="s">
        <v>125</v>
      </c>
      <c r="F109" s="8" t="s">
        <v>126</v>
      </c>
      <c r="G109" s="8" t="s">
        <v>127</v>
      </c>
      <c r="H109" s="6" t="s">
        <v>22</v>
      </c>
      <c r="I109" s="6" t="s">
        <v>63</v>
      </c>
      <c r="J109" s="6" t="s">
        <v>43</v>
      </c>
      <c r="K109" s="6" t="s">
        <v>38</v>
      </c>
      <c r="L109" s="6"/>
      <c r="M109" s="7">
        <v>45591</v>
      </c>
      <c r="N109" s="6" t="s">
        <v>24</v>
      </c>
      <c r="O109" s="8" t="s">
        <v>128</v>
      </c>
      <c r="P109" s="6" t="str">
        <f>HYPERLINK("https://docs.wto.org/imrd/directdoc.asp?DDFDocuments/t/G/TBTN24/TPKM547.DOCX", "https://docs.wto.org/imrd/directdoc.asp?DDFDocuments/t/G/TBTN24/TPKM547.DOCX")</f>
        <v>https://docs.wto.org/imrd/directdoc.asp?DDFDocuments/t/G/TBTN24/TPKM547.DOCX</v>
      </c>
      <c r="Q109" s="6"/>
      <c r="R109" s="6" t="str">
        <f>HYPERLINK("https://docs.wto.org/imrd/directdoc.asp?DDFDocuments/v/G/TBTN24/TPKM547.DOCX", "https://docs.wto.org/imrd/directdoc.asp?DDFDocuments/v/G/TBTN24/TPKM547.DOCX")</f>
        <v>https://docs.wto.org/imrd/directdoc.asp?DDFDocuments/v/G/TBTN24/TPKM547.DOCX</v>
      </c>
    </row>
    <row r="110" spans="1:18" ht="60" customHeight="1" x14ac:dyDescent="0.25">
      <c r="A110" s="2" t="s">
        <v>933</v>
      </c>
      <c r="B110" s="7">
        <v>45524</v>
      </c>
      <c r="C110" s="6" t="str">
        <f>HYPERLINK("https://eping.wto.org/en/Search?viewData= G/TBT/N/PHL/336"," G/TBT/N/PHL/336")</f>
        <v xml:space="preserve"> G/TBT/N/PHL/336</v>
      </c>
      <c r="D110" s="6" t="s">
        <v>372</v>
      </c>
      <c r="E110" s="8" t="s">
        <v>373</v>
      </c>
      <c r="F110" s="8" t="s">
        <v>374</v>
      </c>
      <c r="G110" s="8" t="s">
        <v>127</v>
      </c>
      <c r="H110" s="6" t="s">
        <v>22</v>
      </c>
      <c r="I110" s="6" t="s">
        <v>63</v>
      </c>
      <c r="J110" s="6" t="s">
        <v>43</v>
      </c>
      <c r="K110" s="6" t="s">
        <v>38</v>
      </c>
      <c r="L110" s="6"/>
      <c r="M110" s="7">
        <v>45539</v>
      </c>
      <c r="N110" s="6" t="s">
        <v>24</v>
      </c>
      <c r="O110" s="8" t="s">
        <v>375</v>
      </c>
      <c r="P110" s="6" t="str">
        <f>HYPERLINK("https://docs.wto.org/imrd/directdoc.asp?DDFDocuments/t/G/TBTN24/PHL336.DOCX", "https://docs.wto.org/imrd/directdoc.asp?DDFDocuments/t/G/TBTN24/PHL336.DOCX")</f>
        <v>https://docs.wto.org/imrd/directdoc.asp?DDFDocuments/t/G/TBTN24/PHL336.DOCX</v>
      </c>
      <c r="Q110" s="6" t="str">
        <f>HYPERLINK("https://docs.wto.org/imrd/directdoc.asp?DDFDocuments/u/G/TBTN24/PHL336.DOCX", "https://docs.wto.org/imrd/directdoc.asp?DDFDocuments/u/G/TBTN24/PHL336.DOCX")</f>
        <v>https://docs.wto.org/imrd/directdoc.asp?DDFDocuments/u/G/TBTN24/PHL336.DOCX</v>
      </c>
      <c r="R110" s="6" t="str">
        <f>HYPERLINK("https://docs.wto.org/imrd/directdoc.asp?DDFDocuments/v/G/TBTN24/PHL336.DOCX", "https://docs.wto.org/imrd/directdoc.asp?DDFDocuments/v/G/TBTN24/PHL336.DOCX")</f>
        <v>https://docs.wto.org/imrd/directdoc.asp?DDFDocuments/v/G/TBTN24/PHL336.DOCX</v>
      </c>
    </row>
    <row r="111" spans="1:18" ht="60" customHeight="1" x14ac:dyDescent="0.25">
      <c r="A111" s="2" t="s">
        <v>933</v>
      </c>
      <c r="B111" s="7">
        <v>45523</v>
      </c>
      <c r="C111"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11" s="6" t="s">
        <v>287</v>
      </c>
      <c r="E111" s="8" t="s">
        <v>385</v>
      </c>
      <c r="F111" s="8" t="s">
        <v>386</v>
      </c>
      <c r="G111" s="8" t="s">
        <v>127</v>
      </c>
      <c r="H111" s="6" t="s">
        <v>22</v>
      </c>
      <c r="I111" s="6" t="s">
        <v>63</v>
      </c>
      <c r="J111" s="6" t="s">
        <v>64</v>
      </c>
      <c r="K111" s="6" t="s">
        <v>387</v>
      </c>
      <c r="L111" s="6"/>
      <c r="M111" s="7">
        <v>45583</v>
      </c>
      <c r="N111" s="6" t="s">
        <v>24</v>
      </c>
      <c r="O111" s="8" t="s">
        <v>388</v>
      </c>
      <c r="P111" s="6" t="str">
        <f>HYPERLINK("https://docs.wto.org/imrd/directdoc.asp?DDFDocuments/t/G/TBTN24/ARE619.DOCX", "https://docs.wto.org/imrd/directdoc.asp?DDFDocuments/t/G/TBTN24/ARE619.DOCX")</f>
        <v>https://docs.wto.org/imrd/directdoc.asp?DDFDocuments/t/G/TBTN24/ARE619.DOCX</v>
      </c>
      <c r="Q111" s="6" t="str">
        <f>HYPERLINK("https://docs.wto.org/imrd/directdoc.asp?DDFDocuments/u/G/TBTN24/ARE619.DOCX", "https://docs.wto.org/imrd/directdoc.asp?DDFDocuments/u/G/TBTN24/ARE619.DOCX")</f>
        <v>https://docs.wto.org/imrd/directdoc.asp?DDFDocuments/u/G/TBTN24/ARE619.DOCX</v>
      </c>
      <c r="R111" s="6" t="str">
        <f>HYPERLINK("https://docs.wto.org/imrd/directdoc.asp?DDFDocuments/v/G/TBTN24/ARE619.DOCX", "https://docs.wto.org/imrd/directdoc.asp?DDFDocuments/v/G/TBTN24/ARE619.DOCX")</f>
        <v>https://docs.wto.org/imrd/directdoc.asp?DDFDocuments/v/G/TBTN24/ARE619.DOCX</v>
      </c>
    </row>
    <row r="112" spans="1:18" ht="60" customHeight="1" x14ac:dyDescent="0.25">
      <c r="A112" s="2" t="s">
        <v>933</v>
      </c>
      <c r="B112" s="7">
        <v>45523</v>
      </c>
      <c r="C112"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12" s="6" t="s">
        <v>313</v>
      </c>
      <c r="E112" s="8" t="s">
        <v>385</v>
      </c>
      <c r="F112" s="8" t="s">
        <v>386</v>
      </c>
      <c r="G112" s="8" t="s">
        <v>127</v>
      </c>
      <c r="H112" s="6" t="s">
        <v>22</v>
      </c>
      <c r="I112" s="6" t="s">
        <v>63</v>
      </c>
      <c r="J112" s="6" t="s">
        <v>64</v>
      </c>
      <c r="K112" s="6" t="s">
        <v>387</v>
      </c>
      <c r="L112" s="6"/>
      <c r="M112" s="7">
        <v>45583</v>
      </c>
      <c r="N112" s="6" t="s">
        <v>24</v>
      </c>
      <c r="O112" s="8" t="s">
        <v>388</v>
      </c>
      <c r="P112" s="6" t="str">
        <f>HYPERLINK("https://docs.wto.org/imrd/directdoc.asp?DDFDocuments/t/G/TBTN24/ARE619.DOCX", "https://docs.wto.org/imrd/directdoc.asp?DDFDocuments/t/G/TBTN24/ARE619.DOCX")</f>
        <v>https://docs.wto.org/imrd/directdoc.asp?DDFDocuments/t/G/TBTN24/ARE619.DOCX</v>
      </c>
      <c r="Q112" s="6" t="str">
        <f>HYPERLINK("https://docs.wto.org/imrd/directdoc.asp?DDFDocuments/u/G/TBTN24/ARE619.DOCX", "https://docs.wto.org/imrd/directdoc.asp?DDFDocuments/u/G/TBTN24/ARE619.DOCX")</f>
        <v>https://docs.wto.org/imrd/directdoc.asp?DDFDocuments/u/G/TBTN24/ARE619.DOCX</v>
      </c>
      <c r="R112" s="6" t="str">
        <f>HYPERLINK("https://docs.wto.org/imrd/directdoc.asp?DDFDocuments/v/G/TBTN24/ARE619.DOCX", "https://docs.wto.org/imrd/directdoc.asp?DDFDocuments/v/G/TBTN24/ARE619.DOCX")</f>
        <v>https://docs.wto.org/imrd/directdoc.asp?DDFDocuments/v/G/TBTN24/ARE619.DOCX</v>
      </c>
    </row>
    <row r="113" spans="1:18" ht="60" customHeight="1" x14ac:dyDescent="0.25">
      <c r="A113" s="2" t="s">
        <v>933</v>
      </c>
      <c r="B113" s="7">
        <v>45523</v>
      </c>
      <c r="C113"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13" s="6" t="s">
        <v>294</v>
      </c>
      <c r="E113" s="8" t="s">
        <v>389</v>
      </c>
      <c r="F113" s="8" t="s">
        <v>390</v>
      </c>
      <c r="G113" s="8" t="s">
        <v>127</v>
      </c>
      <c r="H113" s="6" t="s">
        <v>22</v>
      </c>
      <c r="I113" s="6" t="s">
        <v>63</v>
      </c>
      <c r="J113" s="6" t="s">
        <v>64</v>
      </c>
      <c r="K113" s="6" t="s">
        <v>38</v>
      </c>
      <c r="L113" s="6"/>
      <c r="M113" s="7">
        <v>45583</v>
      </c>
      <c r="N113" s="6" t="s">
        <v>24</v>
      </c>
      <c r="O113" s="8" t="s">
        <v>391</v>
      </c>
      <c r="P113" s="6" t="str">
        <f>HYPERLINK("https://docs.wto.org/imrd/directdoc.asp?DDFDocuments/t/G/TBTN24/ARE620.DOCX", "https://docs.wto.org/imrd/directdoc.asp?DDFDocuments/t/G/TBTN24/ARE620.DOCX")</f>
        <v>https://docs.wto.org/imrd/directdoc.asp?DDFDocuments/t/G/TBTN24/ARE620.DOCX</v>
      </c>
      <c r="Q113" s="6" t="str">
        <f>HYPERLINK("https://docs.wto.org/imrd/directdoc.asp?DDFDocuments/u/G/TBTN24/ARE620.DOCX", "https://docs.wto.org/imrd/directdoc.asp?DDFDocuments/u/G/TBTN24/ARE620.DOCX")</f>
        <v>https://docs.wto.org/imrd/directdoc.asp?DDFDocuments/u/G/TBTN24/ARE620.DOCX</v>
      </c>
      <c r="R113" s="6" t="str">
        <f>HYPERLINK("https://docs.wto.org/imrd/directdoc.asp?DDFDocuments/v/G/TBTN24/ARE620.DOCX", "https://docs.wto.org/imrd/directdoc.asp?DDFDocuments/v/G/TBTN24/ARE620.DOCX")</f>
        <v>https://docs.wto.org/imrd/directdoc.asp?DDFDocuments/v/G/TBTN24/ARE620.DOCX</v>
      </c>
    </row>
    <row r="114" spans="1:18" ht="60" customHeight="1" x14ac:dyDescent="0.25">
      <c r="A114" s="2" t="s">
        <v>933</v>
      </c>
      <c r="B114" s="7">
        <v>45523</v>
      </c>
      <c r="C114"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14" s="6" t="s">
        <v>287</v>
      </c>
      <c r="E114" s="8" t="s">
        <v>389</v>
      </c>
      <c r="F114" s="8" t="s">
        <v>390</v>
      </c>
      <c r="G114" s="8" t="s">
        <v>127</v>
      </c>
      <c r="H114" s="6" t="s">
        <v>22</v>
      </c>
      <c r="I114" s="6" t="s">
        <v>63</v>
      </c>
      <c r="J114" s="6" t="s">
        <v>64</v>
      </c>
      <c r="K114" s="6" t="s">
        <v>38</v>
      </c>
      <c r="L114" s="6"/>
      <c r="M114" s="7">
        <v>45583</v>
      </c>
      <c r="N114" s="6" t="s">
        <v>24</v>
      </c>
      <c r="O114" s="8" t="s">
        <v>391</v>
      </c>
      <c r="P114" s="6" t="str">
        <f>HYPERLINK("https://docs.wto.org/imrd/directdoc.asp?DDFDocuments/t/G/TBTN24/ARE620.DOCX", "https://docs.wto.org/imrd/directdoc.asp?DDFDocuments/t/G/TBTN24/ARE620.DOCX")</f>
        <v>https://docs.wto.org/imrd/directdoc.asp?DDFDocuments/t/G/TBTN24/ARE620.DOCX</v>
      </c>
      <c r="Q114" s="6" t="str">
        <f>HYPERLINK("https://docs.wto.org/imrd/directdoc.asp?DDFDocuments/u/G/TBTN24/ARE620.DOCX", "https://docs.wto.org/imrd/directdoc.asp?DDFDocuments/u/G/TBTN24/ARE620.DOCX")</f>
        <v>https://docs.wto.org/imrd/directdoc.asp?DDFDocuments/u/G/TBTN24/ARE620.DOCX</v>
      </c>
      <c r="R114" s="6" t="str">
        <f>HYPERLINK("https://docs.wto.org/imrd/directdoc.asp?DDFDocuments/v/G/TBTN24/ARE620.DOCX", "https://docs.wto.org/imrd/directdoc.asp?DDFDocuments/v/G/TBTN24/ARE620.DOCX")</f>
        <v>https://docs.wto.org/imrd/directdoc.asp?DDFDocuments/v/G/TBTN24/ARE620.DOCX</v>
      </c>
    </row>
    <row r="115" spans="1:18" ht="60" customHeight="1" x14ac:dyDescent="0.25">
      <c r="A115" s="2" t="s">
        <v>933</v>
      </c>
      <c r="B115" s="7">
        <v>45523</v>
      </c>
      <c r="C115"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15" s="6" t="s">
        <v>296</v>
      </c>
      <c r="E115" s="8" t="s">
        <v>392</v>
      </c>
      <c r="F115" s="8" t="s">
        <v>393</v>
      </c>
      <c r="G115" s="8" t="s">
        <v>127</v>
      </c>
      <c r="H115" s="6" t="s">
        <v>22</v>
      </c>
      <c r="I115" s="6" t="s">
        <v>63</v>
      </c>
      <c r="J115" s="6" t="s">
        <v>64</v>
      </c>
      <c r="K115" s="6" t="s">
        <v>38</v>
      </c>
      <c r="L115" s="6"/>
      <c r="M115" s="7">
        <v>45583</v>
      </c>
      <c r="N115" s="6" t="s">
        <v>24</v>
      </c>
      <c r="O115" s="8" t="s">
        <v>394</v>
      </c>
      <c r="P115" s="6" t="str">
        <f>HYPERLINK("https://docs.wto.org/imrd/directdoc.asp?DDFDocuments/t/G/TBTN24/ARE618.DOCX", "https://docs.wto.org/imrd/directdoc.asp?DDFDocuments/t/G/TBTN24/ARE618.DOCX")</f>
        <v>https://docs.wto.org/imrd/directdoc.asp?DDFDocuments/t/G/TBTN24/ARE618.DOCX</v>
      </c>
      <c r="Q115" s="6" t="str">
        <f>HYPERLINK("https://docs.wto.org/imrd/directdoc.asp?DDFDocuments/u/G/TBTN24/ARE618.DOCX", "https://docs.wto.org/imrd/directdoc.asp?DDFDocuments/u/G/TBTN24/ARE618.DOCX")</f>
        <v>https://docs.wto.org/imrd/directdoc.asp?DDFDocuments/u/G/TBTN24/ARE618.DOCX</v>
      </c>
      <c r="R115" s="6" t="str">
        <f>HYPERLINK("https://docs.wto.org/imrd/directdoc.asp?DDFDocuments/v/G/TBTN24/ARE618.DOCX", "https://docs.wto.org/imrd/directdoc.asp?DDFDocuments/v/G/TBTN24/ARE618.DOCX")</f>
        <v>https://docs.wto.org/imrd/directdoc.asp?DDFDocuments/v/G/TBTN24/ARE618.DOCX</v>
      </c>
    </row>
    <row r="116" spans="1:18" ht="60" customHeight="1" x14ac:dyDescent="0.25">
      <c r="A116" s="2" t="s">
        <v>933</v>
      </c>
      <c r="B116" s="7">
        <v>45523</v>
      </c>
      <c r="C116"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16" s="6" t="s">
        <v>313</v>
      </c>
      <c r="E116" s="8" t="s">
        <v>389</v>
      </c>
      <c r="F116" s="8" t="s">
        <v>390</v>
      </c>
      <c r="G116" s="8" t="s">
        <v>127</v>
      </c>
      <c r="H116" s="6" t="s">
        <v>22</v>
      </c>
      <c r="I116" s="6" t="s">
        <v>63</v>
      </c>
      <c r="J116" s="6" t="s">
        <v>64</v>
      </c>
      <c r="K116" s="6" t="s">
        <v>38</v>
      </c>
      <c r="L116" s="6"/>
      <c r="M116" s="7">
        <v>45583</v>
      </c>
      <c r="N116" s="6" t="s">
        <v>24</v>
      </c>
      <c r="O116" s="8" t="s">
        <v>391</v>
      </c>
      <c r="P116" s="6" t="str">
        <f>HYPERLINK("https://docs.wto.org/imrd/directdoc.asp?DDFDocuments/t/G/TBTN24/ARE620.DOCX", "https://docs.wto.org/imrd/directdoc.asp?DDFDocuments/t/G/TBTN24/ARE620.DOCX")</f>
        <v>https://docs.wto.org/imrd/directdoc.asp?DDFDocuments/t/G/TBTN24/ARE620.DOCX</v>
      </c>
      <c r="Q116" s="6" t="str">
        <f>HYPERLINK("https://docs.wto.org/imrd/directdoc.asp?DDFDocuments/u/G/TBTN24/ARE620.DOCX", "https://docs.wto.org/imrd/directdoc.asp?DDFDocuments/u/G/TBTN24/ARE620.DOCX")</f>
        <v>https://docs.wto.org/imrd/directdoc.asp?DDFDocuments/u/G/TBTN24/ARE620.DOCX</v>
      </c>
      <c r="R116" s="6" t="str">
        <f>HYPERLINK("https://docs.wto.org/imrd/directdoc.asp?DDFDocuments/v/G/TBTN24/ARE620.DOCX", "https://docs.wto.org/imrd/directdoc.asp?DDFDocuments/v/G/TBTN24/ARE620.DOCX")</f>
        <v>https://docs.wto.org/imrd/directdoc.asp?DDFDocuments/v/G/TBTN24/ARE620.DOCX</v>
      </c>
    </row>
    <row r="117" spans="1:18" ht="60" customHeight="1" x14ac:dyDescent="0.25">
      <c r="A117" s="2" t="s">
        <v>933</v>
      </c>
      <c r="B117" s="7">
        <v>45523</v>
      </c>
      <c r="C117"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17" s="6" t="s">
        <v>295</v>
      </c>
      <c r="E117" s="8" t="s">
        <v>389</v>
      </c>
      <c r="F117" s="8" t="s">
        <v>390</v>
      </c>
      <c r="G117" s="8" t="s">
        <v>127</v>
      </c>
      <c r="H117" s="6" t="s">
        <v>22</v>
      </c>
      <c r="I117" s="6" t="s">
        <v>63</v>
      </c>
      <c r="J117" s="6" t="s">
        <v>64</v>
      </c>
      <c r="K117" s="6" t="s">
        <v>38</v>
      </c>
      <c r="L117" s="6"/>
      <c r="M117" s="7">
        <v>45583</v>
      </c>
      <c r="N117" s="6" t="s">
        <v>24</v>
      </c>
      <c r="O117" s="8" t="s">
        <v>391</v>
      </c>
      <c r="P117" s="6" t="str">
        <f>HYPERLINK("https://docs.wto.org/imrd/directdoc.asp?DDFDocuments/t/G/TBTN24/ARE620.DOCX", "https://docs.wto.org/imrd/directdoc.asp?DDFDocuments/t/G/TBTN24/ARE620.DOCX")</f>
        <v>https://docs.wto.org/imrd/directdoc.asp?DDFDocuments/t/G/TBTN24/ARE620.DOCX</v>
      </c>
      <c r="Q117" s="6" t="str">
        <f>HYPERLINK("https://docs.wto.org/imrd/directdoc.asp?DDFDocuments/u/G/TBTN24/ARE620.DOCX", "https://docs.wto.org/imrd/directdoc.asp?DDFDocuments/u/G/TBTN24/ARE620.DOCX")</f>
        <v>https://docs.wto.org/imrd/directdoc.asp?DDFDocuments/u/G/TBTN24/ARE620.DOCX</v>
      </c>
      <c r="R117" s="6" t="str">
        <f>HYPERLINK("https://docs.wto.org/imrd/directdoc.asp?DDFDocuments/v/G/TBTN24/ARE620.DOCX", "https://docs.wto.org/imrd/directdoc.asp?DDFDocuments/v/G/TBTN24/ARE620.DOCX")</f>
        <v>https://docs.wto.org/imrd/directdoc.asp?DDFDocuments/v/G/TBTN24/ARE620.DOCX</v>
      </c>
    </row>
    <row r="118" spans="1:18" ht="60" customHeight="1" x14ac:dyDescent="0.25">
      <c r="A118" s="2" t="s">
        <v>933</v>
      </c>
      <c r="B118" s="7">
        <v>45523</v>
      </c>
      <c r="C118"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18" s="6" t="s">
        <v>295</v>
      </c>
      <c r="E118" s="8" t="s">
        <v>392</v>
      </c>
      <c r="F118" s="8" t="s">
        <v>393</v>
      </c>
      <c r="G118" s="8" t="s">
        <v>127</v>
      </c>
      <c r="H118" s="6" t="s">
        <v>22</v>
      </c>
      <c r="I118" s="6" t="s">
        <v>63</v>
      </c>
      <c r="J118" s="6" t="s">
        <v>64</v>
      </c>
      <c r="K118" s="6" t="s">
        <v>38</v>
      </c>
      <c r="L118" s="6"/>
      <c r="M118" s="7">
        <v>45583</v>
      </c>
      <c r="N118" s="6" t="s">
        <v>24</v>
      </c>
      <c r="O118" s="8" t="s">
        <v>394</v>
      </c>
      <c r="P118" s="6" t="str">
        <f>HYPERLINK("https://docs.wto.org/imrd/directdoc.asp?DDFDocuments/t/G/TBTN24/ARE618.DOCX", "https://docs.wto.org/imrd/directdoc.asp?DDFDocuments/t/G/TBTN24/ARE618.DOCX")</f>
        <v>https://docs.wto.org/imrd/directdoc.asp?DDFDocuments/t/G/TBTN24/ARE618.DOCX</v>
      </c>
      <c r="Q118" s="6" t="str">
        <f>HYPERLINK("https://docs.wto.org/imrd/directdoc.asp?DDFDocuments/u/G/TBTN24/ARE618.DOCX", "https://docs.wto.org/imrd/directdoc.asp?DDFDocuments/u/G/TBTN24/ARE618.DOCX")</f>
        <v>https://docs.wto.org/imrd/directdoc.asp?DDFDocuments/u/G/TBTN24/ARE618.DOCX</v>
      </c>
      <c r="R118" s="6" t="str">
        <f>HYPERLINK("https://docs.wto.org/imrd/directdoc.asp?DDFDocuments/v/G/TBTN24/ARE618.DOCX", "https://docs.wto.org/imrd/directdoc.asp?DDFDocuments/v/G/TBTN24/ARE618.DOCX")</f>
        <v>https://docs.wto.org/imrd/directdoc.asp?DDFDocuments/v/G/TBTN24/ARE618.DOCX</v>
      </c>
    </row>
    <row r="119" spans="1:18" ht="60" customHeight="1" x14ac:dyDescent="0.25">
      <c r="A119" s="2" t="s">
        <v>933</v>
      </c>
      <c r="B119" s="7">
        <v>45523</v>
      </c>
      <c r="C119"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19" s="6" t="s">
        <v>298</v>
      </c>
      <c r="E119" s="8" t="s">
        <v>385</v>
      </c>
      <c r="F119" s="8" t="s">
        <v>386</v>
      </c>
      <c r="G119" s="8" t="s">
        <v>127</v>
      </c>
      <c r="H119" s="6" t="s">
        <v>22</v>
      </c>
      <c r="I119" s="6" t="s">
        <v>63</v>
      </c>
      <c r="J119" s="6" t="s">
        <v>64</v>
      </c>
      <c r="K119" s="6" t="s">
        <v>387</v>
      </c>
      <c r="L119" s="6"/>
      <c r="M119" s="7">
        <v>45583</v>
      </c>
      <c r="N119" s="6" t="s">
        <v>24</v>
      </c>
      <c r="O119" s="8" t="s">
        <v>388</v>
      </c>
      <c r="P119" s="6" t="str">
        <f>HYPERLINK("https://docs.wto.org/imrd/directdoc.asp?DDFDocuments/t/G/TBTN24/ARE619.DOCX", "https://docs.wto.org/imrd/directdoc.asp?DDFDocuments/t/G/TBTN24/ARE619.DOCX")</f>
        <v>https://docs.wto.org/imrd/directdoc.asp?DDFDocuments/t/G/TBTN24/ARE619.DOCX</v>
      </c>
      <c r="Q119" s="6" t="str">
        <f>HYPERLINK("https://docs.wto.org/imrd/directdoc.asp?DDFDocuments/u/G/TBTN24/ARE619.DOCX", "https://docs.wto.org/imrd/directdoc.asp?DDFDocuments/u/G/TBTN24/ARE619.DOCX")</f>
        <v>https://docs.wto.org/imrd/directdoc.asp?DDFDocuments/u/G/TBTN24/ARE619.DOCX</v>
      </c>
      <c r="R119" s="6" t="str">
        <f>HYPERLINK("https://docs.wto.org/imrd/directdoc.asp?DDFDocuments/v/G/TBTN24/ARE619.DOCX", "https://docs.wto.org/imrd/directdoc.asp?DDFDocuments/v/G/TBTN24/ARE619.DOCX")</f>
        <v>https://docs.wto.org/imrd/directdoc.asp?DDFDocuments/v/G/TBTN24/ARE619.DOCX</v>
      </c>
    </row>
    <row r="120" spans="1:18" ht="60" customHeight="1" x14ac:dyDescent="0.25">
      <c r="A120" s="2" t="s">
        <v>933</v>
      </c>
      <c r="B120" s="7">
        <v>45523</v>
      </c>
      <c r="C120"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20" s="6" t="s">
        <v>297</v>
      </c>
      <c r="E120" s="8" t="s">
        <v>385</v>
      </c>
      <c r="F120" s="8" t="s">
        <v>386</v>
      </c>
      <c r="G120" s="8" t="s">
        <v>127</v>
      </c>
      <c r="H120" s="6" t="s">
        <v>22</v>
      </c>
      <c r="I120" s="6" t="s">
        <v>63</v>
      </c>
      <c r="J120" s="6" t="s">
        <v>64</v>
      </c>
      <c r="K120" s="6" t="s">
        <v>387</v>
      </c>
      <c r="L120" s="6"/>
      <c r="M120" s="7">
        <v>45583</v>
      </c>
      <c r="N120" s="6" t="s">
        <v>24</v>
      </c>
      <c r="O120" s="8" t="s">
        <v>388</v>
      </c>
      <c r="P120" s="6" t="str">
        <f>HYPERLINK("https://docs.wto.org/imrd/directdoc.asp?DDFDocuments/t/G/TBTN24/ARE619.DOCX", "https://docs.wto.org/imrd/directdoc.asp?DDFDocuments/t/G/TBTN24/ARE619.DOCX")</f>
        <v>https://docs.wto.org/imrd/directdoc.asp?DDFDocuments/t/G/TBTN24/ARE619.DOCX</v>
      </c>
      <c r="Q120" s="6" t="str">
        <f>HYPERLINK("https://docs.wto.org/imrd/directdoc.asp?DDFDocuments/u/G/TBTN24/ARE619.DOCX", "https://docs.wto.org/imrd/directdoc.asp?DDFDocuments/u/G/TBTN24/ARE619.DOCX")</f>
        <v>https://docs.wto.org/imrd/directdoc.asp?DDFDocuments/u/G/TBTN24/ARE619.DOCX</v>
      </c>
      <c r="R120" s="6" t="str">
        <f>HYPERLINK("https://docs.wto.org/imrd/directdoc.asp?DDFDocuments/v/G/TBTN24/ARE619.DOCX", "https://docs.wto.org/imrd/directdoc.asp?DDFDocuments/v/G/TBTN24/ARE619.DOCX")</f>
        <v>https://docs.wto.org/imrd/directdoc.asp?DDFDocuments/v/G/TBTN24/ARE619.DOCX</v>
      </c>
    </row>
    <row r="121" spans="1:18" ht="60" customHeight="1" x14ac:dyDescent="0.25">
      <c r="A121" s="2" t="s">
        <v>933</v>
      </c>
      <c r="B121" s="7">
        <v>45523</v>
      </c>
      <c r="C121"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21" s="6" t="s">
        <v>295</v>
      </c>
      <c r="E121" s="8" t="s">
        <v>385</v>
      </c>
      <c r="F121" s="8" t="s">
        <v>386</v>
      </c>
      <c r="G121" s="8" t="s">
        <v>127</v>
      </c>
      <c r="H121" s="6" t="s">
        <v>22</v>
      </c>
      <c r="I121" s="6" t="s">
        <v>63</v>
      </c>
      <c r="J121" s="6" t="s">
        <v>64</v>
      </c>
      <c r="K121" s="6" t="s">
        <v>387</v>
      </c>
      <c r="L121" s="6"/>
      <c r="M121" s="7">
        <v>45583</v>
      </c>
      <c r="N121" s="6" t="s">
        <v>24</v>
      </c>
      <c r="O121" s="8" t="s">
        <v>388</v>
      </c>
      <c r="P121" s="6" t="str">
        <f>HYPERLINK("https://docs.wto.org/imrd/directdoc.asp?DDFDocuments/t/G/TBTN24/ARE619.DOCX", "https://docs.wto.org/imrd/directdoc.asp?DDFDocuments/t/G/TBTN24/ARE619.DOCX")</f>
        <v>https://docs.wto.org/imrd/directdoc.asp?DDFDocuments/t/G/TBTN24/ARE619.DOCX</v>
      </c>
      <c r="Q121" s="6" t="str">
        <f>HYPERLINK("https://docs.wto.org/imrd/directdoc.asp?DDFDocuments/u/G/TBTN24/ARE619.DOCX", "https://docs.wto.org/imrd/directdoc.asp?DDFDocuments/u/G/TBTN24/ARE619.DOCX")</f>
        <v>https://docs.wto.org/imrd/directdoc.asp?DDFDocuments/u/G/TBTN24/ARE619.DOCX</v>
      </c>
      <c r="R121" s="6" t="str">
        <f>HYPERLINK("https://docs.wto.org/imrd/directdoc.asp?DDFDocuments/v/G/TBTN24/ARE619.DOCX", "https://docs.wto.org/imrd/directdoc.asp?DDFDocuments/v/G/TBTN24/ARE619.DOCX")</f>
        <v>https://docs.wto.org/imrd/directdoc.asp?DDFDocuments/v/G/TBTN24/ARE619.DOCX</v>
      </c>
    </row>
    <row r="122" spans="1:18" ht="60" customHeight="1" x14ac:dyDescent="0.25">
      <c r="A122" s="2" t="s">
        <v>933</v>
      </c>
      <c r="B122" s="7">
        <v>45523</v>
      </c>
      <c r="C122"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22" s="6" t="s">
        <v>313</v>
      </c>
      <c r="E122" s="8" t="s">
        <v>392</v>
      </c>
      <c r="F122" s="8" t="s">
        <v>393</v>
      </c>
      <c r="G122" s="8" t="s">
        <v>127</v>
      </c>
      <c r="H122" s="6" t="s">
        <v>22</v>
      </c>
      <c r="I122" s="6" t="s">
        <v>63</v>
      </c>
      <c r="J122" s="6" t="s">
        <v>64</v>
      </c>
      <c r="K122" s="6" t="s">
        <v>38</v>
      </c>
      <c r="L122" s="6"/>
      <c r="M122" s="7">
        <v>45583</v>
      </c>
      <c r="N122" s="6" t="s">
        <v>24</v>
      </c>
      <c r="O122" s="8" t="s">
        <v>394</v>
      </c>
      <c r="P122" s="6" t="str">
        <f>HYPERLINK("https://docs.wto.org/imrd/directdoc.asp?DDFDocuments/t/G/TBTN24/ARE618.DOCX", "https://docs.wto.org/imrd/directdoc.asp?DDFDocuments/t/G/TBTN24/ARE618.DOCX")</f>
        <v>https://docs.wto.org/imrd/directdoc.asp?DDFDocuments/t/G/TBTN24/ARE618.DOCX</v>
      </c>
      <c r="Q122" s="6" t="str">
        <f>HYPERLINK("https://docs.wto.org/imrd/directdoc.asp?DDFDocuments/u/G/TBTN24/ARE618.DOCX", "https://docs.wto.org/imrd/directdoc.asp?DDFDocuments/u/G/TBTN24/ARE618.DOCX")</f>
        <v>https://docs.wto.org/imrd/directdoc.asp?DDFDocuments/u/G/TBTN24/ARE618.DOCX</v>
      </c>
      <c r="R122" s="6" t="str">
        <f>HYPERLINK("https://docs.wto.org/imrd/directdoc.asp?DDFDocuments/v/G/TBTN24/ARE618.DOCX", "https://docs.wto.org/imrd/directdoc.asp?DDFDocuments/v/G/TBTN24/ARE618.DOCX")</f>
        <v>https://docs.wto.org/imrd/directdoc.asp?DDFDocuments/v/G/TBTN24/ARE618.DOCX</v>
      </c>
    </row>
    <row r="123" spans="1:18" ht="60" customHeight="1" x14ac:dyDescent="0.25">
      <c r="A123" s="2" t="s">
        <v>933</v>
      </c>
      <c r="B123" s="7">
        <v>45523</v>
      </c>
      <c r="C123"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23" s="6" t="s">
        <v>287</v>
      </c>
      <c r="E123" s="8" t="s">
        <v>392</v>
      </c>
      <c r="F123" s="8" t="s">
        <v>393</v>
      </c>
      <c r="G123" s="8" t="s">
        <v>127</v>
      </c>
      <c r="H123" s="6" t="s">
        <v>22</v>
      </c>
      <c r="I123" s="6" t="s">
        <v>63</v>
      </c>
      <c r="J123" s="6" t="s">
        <v>64</v>
      </c>
      <c r="K123" s="6" t="s">
        <v>38</v>
      </c>
      <c r="L123" s="6"/>
      <c r="M123" s="7">
        <v>45583</v>
      </c>
      <c r="N123" s="6" t="s">
        <v>24</v>
      </c>
      <c r="O123" s="8" t="s">
        <v>394</v>
      </c>
      <c r="P123" s="6" t="str">
        <f>HYPERLINK("https://docs.wto.org/imrd/directdoc.asp?DDFDocuments/t/G/TBTN24/ARE618.DOCX", "https://docs.wto.org/imrd/directdoc.asp?DDFDocuments/t/G/TBTN24/ARE618.DOCX")</f>
        <v>https://docs.wto.org/imrd/directdoc.asp?DDFDocuments/t/G/TBTN24/ARE618.DOCX</v>
      </c>
      <c r="Q123" s="6" t="str">
        <f>HYPERLINK("https://docs.wto.org/imrd/directdoc.asp?DDFDocuments/u/G/TBTN24/ARE618.DOCX", "https://docs.wto.org/imrd/directdoc.asp?DDFDocuments/u/G/TBTN24/ARE618.DOCX")</f>
        <v>https://docs.wto.org/imrd/directdoc.asp?DDFDocuments/u/G/TBTN24/ARE618.DOCX</v>
      </c>
      <c r="R123" s="6" t="str">
        <f>HYPERLINK("https://docs.wto.org/imrd/directdoc.asp?DDFDocuments/v/G/TBTN24/ARE618.DOCX", "https://docs.wto.org/imrd/directdoc.asp?DDFDocuments/v/G/TBTN24/ARE618.DOCX")</f>
        <v>https://docs.wto.org/imrd/directdoc.asp?DDFDocuments/v/G/TBTN24/ARE618.DOCX</v>
      </c>
    </row>
    <row r="124" spans="1:18" ht="60" customHeight="1" x14ac:dyDescent="0.25">
      <c r="A124" s="2" t="s">
        <v>933</v>
      </c>
      <c r="B124" s="7">
        <v>45523</v>
      </c>
      <c r="C124"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24" s="6" t="s">
        <v>297</v>
      </c>
      <c r="E124" s="8" t="s">
        <v>392</v>
      </c>
      <c r="F124" s="8" t="s">
        <v>393</v>
      </c>
      <c r="G124" s="8" t="s">
        <v>127</v>
      </c>
      <c r="H124" s="6" t="s">
        <v>22</v>
      </c>
      <c r="I124" s="6" t="s">
        <v>63</v>
      </c>
      <c r="J124" s="6" t="s">
        <v>64</v>
      </c>
      <c r="K124" s="6" t="s">
        <v>38</v>
      </c>
      <c r="L124" s="6"/>
      <c r="M124" s="7">
        <v>45583</v>
      </c>
      <c r="N124" s="6" t="s">
        <v>24</v>
      </c>
      <c r="O124" s="8" t="s">
        <v>394</v>
      </c>
      <c r="P124" s="6" t="str">
        <f>HYPERLINK("https://docs.wto.org/imrd/directdoc.asp?DDFDocuments/t/G/TBTN24/ARE618.DOCX", "https://docs.wto.org/imrd/directdoc.asp?DDFDocuments/t/G/TBTN24/ARE618.DOCX")</f>
        <v>https://docs.wto.org/imrd/directdoc.asp?DDFDocuments/t/G/TBTN24/ARE618.DOCX</v>
      </c>
      <c r="Q124" s="6" t="str">
        <f>HYPERLINK("https://docs.wto.org/imrd/directdoc.asp?DDFDocuments/u/G/TBTN24/ARE618.DOCX", "https://docs.wto.org/imrd/directdoc.asp?DDFDocuments/u/G/TBTN24/ARE618.DOCX")</f>
        <v>https://docs.wto.org/imrd/directdoc.asp?DDFDocuments/u/G/TBTN24/ARE618.DOCX</v>
      </c>
      <c r="R124" s="6" t="str">
        <f>HYPERLINK("https://docs.wto.org/imrd/directdoc.asp?DDFDocuments/v/G/TBTN24/ARE618.DOCX", "https://docs.wto.org/imrd/directdoc.asp?DDFDocuments/v/G/TBTN24/ARE618.DOCX")</f>
        <v>https://docs.wto.org/imrd/directdoc.asp?DDFDocuments/v/G/TBTN24/ARE618.DOCX</v>
      </c>
    </row>
    <row r="125" spans="1:18" ht="60" customHeight="1" x14ac:dyDescent="0.25">
      <c r="A125" s="2" t="s">
        <v>933</v>
      </c>
      <c r="B125" s="7">
        <v>45523</v>
      </c>
      <c r="C125"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25" s="6" t="s">
        <v>298</v>
      </c>
      <c r="E125" s="8" t="s">
        <v>389</v>
      </c>
      <c r="F125" s="8" t="s">
        <v>390</v>
      </c>
      <c r="G125" s="8" t="s">
        <v>127</v>
      </c>
      <c r="H125" s="6" t="s">
        <v>22</v>
      </c>
      <c r="I125" s="6" t="s">
        <v>63</v>
      </c>
      <c r="J125" s="6" t="s">
        <v>64</v>
      </c>
      <c r="K125" s="6" t="s">
        <v>38</v>
      </c>
      <c r="L125" s="6"/>
      <c r="M125" s="7">
        <v>45583</v>
      </c>
      <c r="N125" s="6" t="s">
        <v>24</v>
      </c>
      <c r="O125" s="8" t="s">
        <v>391</v>
      </c>
      <c r="P125" s="6" t="str">
        <f>HYPERLINK("https://docs.wto.org/imrd/directdoc.asp?DDFDocuments/t/G/TBTN24/ARE620.DOCX", "https://docs.wto.org/imrd/directdoc.asp?DDFDocuments/t/G/TBTN24/ARE620.DOCX")</f>
        <v>https://docs.wto.org/imrd/directdoc.asp?DDFDocuments/t/G/TBTN24/ARE620.DOCX</v>
      </c>
      <c r="Q125" s="6" t="str">
        <f>HYPERLINK("https://docs.wto.org/imrd/directdoc.asp?DDFDocuments/u/G/TBTN24/ARE620.DOCX", "https://docs.wto.org/imrd/directdoc.asp?DDFDocuments/u/G/TBTN24/ARE620.DOCX")</f>
        <v>https://docs.wto.org/imrd/directdoc.asp?DDFDocuments/u/G/TBTN24/ARE620.DOCX</v>
      </c>
      <c r="R125" s="6" t="str">
        <f>HYPERLINK("https://docs.wto.org/imrd/directdoc.asp?DDFDocuments/v/G/TBTN24/ARE620.DOCX", "https://docs.wto.org/imrd/directdoc.asp?DDFDocuments/v/G/TBTN24/ARE620.DOCX")</f>
        <v>https://docs.wto.org/imrd/directdoc.asp?DDFDocuments/v/G/TBTN24/ARE620.DOCX</v>
      </c>
    </row>
    <row r="126" spans="1:18" ht="60" customHeight="1" x14ac:dyDescent="0.25">
      <c r="A126" s="2" t="s">
        <v>933</v>
      </c>
      <c r="B126" s="7">
        <v>45523</v>
      </c>
      <c r="C126"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26" s="6" t="s">
        <v>296</v>
      </c>
      <c r="E126" s="8" t="s">
        <v>389</v>
      </c>
      <c r="F126" s="8" t="s">
        <v>390</v>
      </c>
      <c r="G126" s="8" t="s">
        <v>127</v>
      </c>
      <c r="H126" s="6" t="s">
        <v>22</v>
      </c>
      <c r="I126" s="6" t="s">
        <v>63</v>
      </c>
      <c r="J126" s="6" t="s">
        <v>64</v>
      </c>
      <c r="K126" s="6" t="s">
        <v>38</v>
      </c>
      <c r="L126" s="6"/>
      <c r="M126" s="7">
        <v>45583</v>
      </c>
      <c r="N126" s="6" t="s">
        <v>24</v>
      </c>
      <c r="O126" s="8" t="s">
        <v>391</v>
      </c>
      <c r="P126" s="6" t="str">
        <f>HYPERLINK("https://docs.wto.org/imrd/directdoc.asp?DDFDocuments/t/G/TBTN24/ARE620.DOCX", "https://docs.wto.org/imrd/directdoc.asp?DDFDocuments/t/G/TBTN24/ARE620.DOCX")</f>
        <v>https://docs.wto.org/imrd/directdoc.asp?DDFDocuments/t/G/TBTN24/ARE620.DOCX</v>
      </c>
      <c r="Q126" s="6" t="str">
        <f>HYPERLINK("https://docs.wto.org/imrd/directdoc.asp?DDFDocuments/u/G/TBTN24/ARE620.DOCX", "https://docs.wto.org/imrd/directdoc.asp?DDFDocuments/u/G/TBTN24/ARE620.DOCX")</f>
        <v>https://docs.wto.org/imrd/directdoc.asp?DDFDocuments/u/G/TBTN24/ARE620.DOCX</v>
      </c>
      <c r="R126" s="6" t="str">
        <f>HYPERLINK("https://docs.wto.org/imrd/directdoc.asp?DDFDocuments/v/G/TBTN24/ARE620.DOCX", "https://docs.wto.org/imrd/directdoc.asp?DDFDocuments/v/G/TBTN24/ARE620.DOCX")</f>
        <v>https://docs.wto.org/imrd/directdoc.asp?DDFDocuments/v/G/TBTN24/ARE620.DOCX</v>
      </c>
    </row>
    <row r="127" spans="1:18" ht="60" customHeight="1" x14ac:dyDescent="0.25">
      <c r="A127" s="2" t="s">
        <v>933</v>
      </c>
      <c r="B127" s="7">
        <v>45523</v>
      </c>
      <c r="C127" s="6" t="str">
        <f>HYPERLINK("https://eping.wto.org/en/Search?viewData= G/TBT/N/ARE/620, G/TBT/N/BHR/707, G/TBT/N/KWT/686, G/TBT/N/OMN/531, G/TBT/N/QAT/682, G/TBT/N/SAU/1350, G/TBT/N/YEM/288"," G/TBT/N/ARE/620, G/TBT/N/BHR/707, G/TBT/N/KWT/686, G/TBT/N/OMN/531, G/TBT/N/QAT/682, G/TBT/N/SAU/1350, G/TBT/N/YEM/288")</f>
        <v xml:space="preserve"> G/TBT/N/ARE/620, G/TBT/N/BHR/707, G/TBT/N/KWT/686, G/TBT/N/OMN/531, G/TBT/N/QAT/682, G/TBT/N/SAU/1350, G/TBT/N/YEM/288</v>
      </c>
      <c r="D127" s="6" t="s">
        <v>297</v>
      </c>
      <c r="E127" s="8" t="s">
        <v>389</v>
      </c>
      <c r="F127" s="8" t="s">
        <v>390</v>
      </c>
      <c r="G127" s="8" t="s">
        <v>127</v>
      </c>
      <c r="H127" s="6" t="s">
        <v>22</v>
      </c>
      <c r="I127" s="6" t="s">
        <v>63</v>
      </c>
      <c r="J127" s="6" t="s">
        <v>64</v>
      </c>
      <c r="K127" s="6" t="s">
        <v>38</v>
      </c>
      <c r="L127" s="6"/>
      <c r="M127" s="7">
        <v>45583</v>
      </c>
      <c r="N127" s="6" t="s">
        <v>24</v>
      </c>
      <c r="O127" s="8" t="s">
        <v>391</v>
      </c>
      <c r="P127" s="6" t="str">
        <f>HYPERLINK("https://docs.wto.org/imrd/directdoc.asp?DDFDocuments/t/G/TBTN24/ARE620.DOCX", "https://docs.wto.org/imrd/directdoc.asp?DDFDocuments/t/G/TBTN24/ARE620.DOCX")</f>
        <v>https://docs.wto.org/imrd/directdoc.asp?DDFDocuments/t/G/TBTN24/ARE620.DOCX</v>
      </c>
      <c r="Q127" s="6" t="str">
        <f>HYPERLINK("https://docs.wto.org/imrd/directdoc.asp?DDFDocuments/u/G/TBTN24/ARE620.DOCX", "https://docs.wto.org/imrd/directdoc.asp?DDFDocuments/u/G/TBTN24/ARE620.DOCX")</f>
        <v>https://docs.wto.org/imrd/directdoc.asp?DDFDocuments/u/G/TBTN24/ARE620.DOCX</v>
      </c>
      <c r="R127" s="6" t="str">
        <f>HYPERLINK("https://docs.wto.org/imrd/directdoc.asp?DDFDocuments/v/G/TBTN24/ARE620.DOCX", "https://docs.wto.org/imrd/directdoc.asp?DDFDocuments/v/G/TBTN24/ARE620.DOCX")</f>
        <v>https://docs.wto.org/imrd/directdoc.asp?DDFDocuments/v/G/TBTN24/ARE620.DOCX</v>
      </c>
    </row>
    <row r="128" spans="1:18" ht="60" customHeight="1" x14ac:dyDescent="0.25">
      <c r="A128" s="2" t="s">
        <v>933</v>
      </c>
      <c r="B128" s="7">
        <v>45523</v>
      </c>
      <c r="C128"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28" s="6" t="s">
        <v>298</v>
      </c>
      <c r="E128" s="8" t="s">
        <v>392</v>
      </c>
      <c r="F128" s="8" t="s">
        <v>393</v>
      </c>
      <c r="G128" s="8" t="s">
        <v>127</v>
      </c>
      <c r="H128" s="6" t="s">
        <v>22</v>
      </c>
      <c r="I128" s="6" t="s">
        <v>63</v>
      </c>
      <c r="J128" s="6" t="s">
        <v>64</v>
      </c>
      <c r="K128" s="6" t="s">
        <v>38</v>
      </c>
      <c r="L128" s="6"/>
      <c r="M128" s="7">
        <v>45583</v>
      </c>
      <c r="N128" s="6" t="s">
        <v>24</v>
      </c>
      <c r="O128" s="8" t="s">
        <v>394</v>
      </c>
      <c r="P128" s="6" t="str">
        <f>HYPERLINK("https://docs.wto.org/imrd/directdoc.asp?DDFDocuments/t/G/TBTN24/ARE618.DOCX", "https://docs.wto.org/imrd/directdoc.asp?DDFDocuments/t/G/TBTN24/ARE618.DOCX")</f>
        <v>https://docs.wto.org/imrd/directdoc.asp?DDFDocuments/t/G/TBTN24/ARE618.DOCX</v>
      </c>
      <c r="Q128" s="6" t="str">
        <f>HYPERLINK("https://docs.wto.org/imrd/directdoc.asp?DDFDocuments/u/G/TBTN24/ARE618.DOCX", "https://docs.wto.org/imrd/directdoc.asp?DDFDocuments/u/G/TBTN24/ARE618.DOCX")</f>
        <v>https://docs.wto.org/imrd/directdoc.asp?DDFDocuments/u/G/TBTN24/ARE618.DOCX</v>
      </c>
      <c r="R128" s="6" t="str">
        <f>HYPERLINK("https://docs.wto.org/imrd/directdoc.asp?DDFDocuments/v/G/TBTN24/ARE618.DOCX", "https://docs.wto.org/imrd/directdoc.asp?DDFDocuments/v/G/TBTN24/ARE618.DOCX")</f>
        <v>https://docs.wto.org/imrd/directdoc.asp?DDFDocuments/v/G/TBTN24/ARE618.DOCX</v>
      </c>
    </row>
    <row r="129" spans="1:18" ht="60" customHeight="1" x14ac:dyDescent="0.25">
      <c r="A129" s="2" t="s">
        <v>933</v>
      </c>
      <c r="B129" s="7">
        <v>45523</v>
      </c>
      <c r="C129"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29" s="6" t="s">
        <v>296</v>
      </c>
      <c r="E129" s="8" t="s">
        <v>385</v>
      </c>
      <c r="F129" s="8" t="s">
        <v>386</v>
      </c>
      <c r="G129" s="8" t="s">
        <v>127</v>
      </c>
      <c r="H129" s="6" t="s">
        <v>22</v>
      </c>
      <c r="I129" s="6" t="s">
        <v>63</v>
      </c>
      <c r="J129" s="6" t="s">
        <v>64</v>
      </c>
      <c r="K129" s="6" t="s">
        <v>387</v>
      </c>
      <c r="L129" s="6"/>
      <c r="M129" s="7">
        <v>45583</v>
      </c>
      <c r="N129" s="6" t="s">
        <v>24</v>
      </c>
      <c r="O129" s="8" t="s">
        <v>388</v>
      </c>
      <c r="P129" s="6" t="str">
        <f>HYPERLINK("https://docs.wto.org/imrd/directdoc.asp?DDFDocuments/t/G/TBTN24/ARE619.DOCX", "https://docs.wto.org/imrd/directdoc.asp?DDFDocuments/t/G/TBTN24/ARE619.DOCX")</f>
        <v>https://docs.wto.org/imrd/directdoc.asp?DDFDocuments/t/G/TBTN24/ARE619.DOCX</v>
      </c>
      <c r="Q129" s="6" t="str">
        <f>HYPERLINK("https://docs.wto.org/imrd/directdoc.asp?DDFDocuments/u/G/TBTN24/ARE619.DOCX", "https://docs.wto.org/imrd/directdoc.asp?DDFDocuments/u/G/TBTN24/ARE619.DOCX")</f>
        <v>https://docs.wto.org/imrd/directdoc.asp?DDFDocuments/u/G/TBTN24/ARE619.DOCX</v>
      </c>
      <c r="R129" s="6" t="str">
        <f>HYPERLINK("https://docs.wto.org/imrd/directdoc.asp?DDFDocuments/v/G/TBTN24/ARE619.DOCX", "https://docs.wto.org/imrd/directdoc.asp?DDFDocuments/v/G/TBTN24/ARE619.DOCX")</f>
        <v>https://docs.wto.org/imrd/directdoc.asp?DDFDocuments/v/G/TBTN24/ARE619.DOCX</v>
      </c>
    </row>
    <row r="130" spans="1:18" ht="60" customHeight="1" x14ac:dyDescent="0.25">
      <c r="A130" s="2" t="s">
        <v>933</v>
      </c>
      <c r="B130" s="7">
        <v>45523</v>
      </c>
      <c r="C130" s="6" t="str">
        <f>HYPERLINK("https://eping.wto.org/en/Search?viewData= G/TBT/N/ARE/619, G/TBT/N/BHR/706, G/TBT/N/KWT/685, G/TBT/N/OMN/530, G/TBT/N/QAT/681, G/TBT/N/SAU/1349, G/TBT/N/YEM/287"," G/TBT/N/ARE/619, G/TBT/N/BHR/706, G/TBT/N/KWT/685, G/TBT/N/OMN/530, G/TBT/N/QAT/681, G/TBT/N/SAU/1349, G/TBT/N/YEM/287")</f>
        <v xml:space="preserve"> G/TBT/N/ARE/619, G/TBT/N/BHR/706, G/TBT/N/KWT/685, G/TBT/N/OMN/530, G/TBT/N/QAT/681, G/TBT/N/SAU/1349, G/TBT/N/YEM/287</v>
      </c>
      <c r="D130" s="6" t="s">
        <v>294</v>
      </c>
      <c r="E130" s="8" t="s">
        <v>385</v>
      </c>
      <c r="F130" s="8" t="s">
        <v>386</v>
      </c>
      <c r="G130" s="8" t="s">
        <v>127</v>
      </c>
      <c r="H130" s="6" t="s">
        <v>22</v>
      </c>
      <c r="I130" s="6" t="s">
        <v>63</v>
      </c>
      <c r="J130" s="6" t="s">
        <v>64</v>
      </c>
      <c r="K130" s="6" t="s">
        <v>387</v>
      </c>
      <c r="L130" s="6"/>
      <c r="M130" s="7">
        <v>45583</v>
      </c>
      <c r="N130" s="6" t="s">
        <v>24</v>
      </c>
      <c r="O130" s="8" t="s">
        <v>388</v>
      </c>
      <c r="P130" s="6" t="str">
        <f>HYPERLINK("https://docs.wto.org/imrd/directdoc.asp?DDFDocuments/t/G/TBTN24/ARE619.DOCX", "https://docs.wto.org/imrd/directdoc.asp?DDFDocuments/t/G/TBTN24/ARE619.DOCX")</f>
        <v>https://docs.wto.org/imrd/directdoc.asp?DDFDocuments/t/G/TBTN24/ARE619.DOCX</v>
      </c>
      <c r="Q130" s="6" t="str">
        <f>HYPERLINK("https://docs.wto.org/imrd/directdoc.asp?DDFDocuments/u/G/TBTN24/ARE619.DOCX", "https://docs.wto.org/imrd/directdoc.asp?DDFDocuments/u/G/TBTN24/ARE619.DOCX")</f>
        <v>https://docs.wto.org/imrd/directdoc.asp?DDFDocuments/u/G/TBTN24/ARE619.DOCX</v>
      </c>
      <c r="R130" s="6" t="str">
        <f>HYPERLINK("https://docs.wto.org/imrd/directdoc.asp?DDFDocuments/v/G/TBTN24/ARE619.DOCX", "https://docs.wto.org/imrd/directdoc.asp?DDFDocuments/v/G/TBTN24/ARE619.DOCX")</f>
        <v>https://docs.wto.org/imrd/directdoc.asp?DDFDocuments/v/G/TBTN24/ARE619.DOCX</v>
      </c>
    </row>
    <row r="131" spans="1:18" ht="60" customHeight="1" x14ac:dyDescent="0.25">
      <c r="A131" s="2" t="s">
        <v>933</v>
      </c>
      <c r="B131" s="7">
        <v>45523</v>
      </c>
      <c r="C131" s="6" t="str">
        <f>HYPERLINK("https://eping.wto.org/en/Search?viewData= G/TBT/N/ARE/618, G/TBT/N/BHR/705, G/TBT/N/KWT/684, G/TBT/N/OMN/529, G/TBT/N/QAT/680, G/TBT/N/SAU/1348, G/TBT/N/YEM/286"," G/TBT/N/ARE/618, G/TBT/N/BHR/705, G/TBT/N/KWT/684, G/TBT/N/OMN/529, G/TBT/N/QAT/680, G/TBT/N/SAU/1348, G/TBT/N/YEM/286")</f>
        <v xml:space="preserve"> G/TBT/N/ARE/618, G/TBT/N/BHR/705, G/TBT/N/KWT/684, G/TBT/N/OMN/529, G/TBT/N/QAT/680, G/TBT/N/SAU/1348, G/TBT/N/YEM/286</v>
      </c>
      <c r="D131" s="6" t="s">
        <v>294</v>
      </c>
      <c r="E131" s="8" t="s">
        <v>392</v>
      </c>
      <c r="F131" s="8" t="s">
        <v>393</v>
      </c>
      <c r="G131" s="8" t="s">
        <v>127</v>
      </c>
      <c r="H131" s="6" t="s">
        <v>22</v>
      </c>
      <c r="I131" s="6" t="s">
        <v>63</v>
      </c>
      <c r="J131" s="6" t="s">
        <v>64</v>
      </c>
      <c r="K131" s="6" t="s">
        <v>38</v>
      </c>
      <c r="L131" s="6"/>
      <c r="M131" s="7">
        <v>45583</v>
      </c>
      <c r="N131" s="6" t="s">
        <v>24</v>
      </c>
      <c r="O131" s="8" t="s">
        <v>394</v>
      </c>
      <c r="P131" s="6" t="str">
        <f>HYPERLINK("https://docs.wto.org/imrd/directdoc.asp?DDFDocuments/t/G/TBTN24/ARE618.DOCX", "https://docs.wto.org/imrd/directdoc.asp?DDFDocuments/t/G/TBTN24/ARE618.DOCX")</f>
        <v>https://docs.wto.org/imrd/directdoc.asp?DDFDocuments/t/G/TBTN24/ARE618.DOCX</v>
      </c>
      <c r="Q131" s="6" t="str">
        <f>HYPERLINK("https://docs.wto.org/imrd/directdoc.asp?DDFDocuments/u/G/TBTN24/ARE618.DOCX", "https://docs.wto.org/imrd/directdoc.asp?DDFDocuments/u/G/TBTN24/ARE618.DOCX")</f>
        <v>https://docs.wto.org/imrd/directdoc.asp?DDFDocuments/u/G/TBTN24/ARE618.DOCX</v>
      </c>
      <c r="R131" s="6" t="str">
        <f>HYPERLINK("https://docs.wto.org/imrd/directdoc.asp?DDFDocuments/v/G/TBTN24/ARE618.DOCX", "https://docs.wto.org/imrd/directdoc.asp?DDFDocuments/v/G/TBTN24/ARE618.DOCX")</f>
        <v>https://docs.wto.org/imrd/directdoc.asp?DDFDocuments/v/G/TBTN24/ARE618.DOCX</v>
      </c>
    </row>
    <row r="132" spans="1:18" ht="60" customHeight="1" x14ac:dyDescent="0.25">
      <c r="A132" s="2" t="s">
        <v>935</v>
      </c>
      <c r="B132" s="7">
        <v>45523</v>
      </c>
      <c r="C132" s="6" t="str">
        <f>HYPERLINK("https://eping.wto.org/en/Search?viewData= G/TBT/N/AUS/173"," G/TBT/N/AUS/173")</f>
        <v xml:space="preserve"> G/TBT/N/AUS/173</v>
      </c>
      <c r="D132" s="6" t="s">
        <v>34</v>
      </c>
      <c r="E132" s="8" t="s">
        <v>380</v>
      </c>
      <c r="F132" s="8" t="s">
        <v>395</v>
      </c>
      <c r="G132" s="8" t="s">
        <v>396</v>
      </c>
      <c r="H132" s="6" t="s">
        <v>22</v>
      </c>
      <c r="I132" s="6" t="s">
        <v>383</v>
      </c>
      <c r="J132" s="6" t="s">
        <v>23</v>
      </c>
      <c r="K132" s="6" t="s">
        <v>38</v>
      </c>
      <c r="L132" s="6"/>
      <c r="M132" s="7">
        <v>45583</v>
      </c>
      <c r="N132" s="6" t="s">
        <v>24</v>
      </c>
      <c r="O132" s="8" t="s">
        <v>397</v>
      </c>
      <c r="P132" s="6" t="str">
        <f>HYPERLINK("https://docs.wto.org/imrd/directdoc.asp?DDFDocuments/t/G/TBTN24/AUS173.DOCX", "https://docs.wto.org/imrd/directdoc.asp?DDFDocuments/t/G/TBTN24/AUS173.DOCX")</f>
        <v>https://docs.wto.org/imrd/directdoc.asp?DDFDocuments/t/G/TBTN24/AUS173.DOCX</v>
      </c>
      <c r="Q132" s="6" t="str">
        <f>HYPERLINK("https://docs.wto.org/imrd/directdoc.asp?DDFDocuments/u/G/TBTN24/AUS173.DOCX", "https://docs.wto.org/imrd/directdoc.asp?DDFDocuments/u/G/TBTN24/AUS173.DOCX")</f>
        <v>https://docs.wto.org/imrd/directdoc.asp?DDFDocuments/u/G/TBTN24/AUS173.DOCX</v>
      </c>
      <c r="R132" s="6" t="str">
        <f>HYPERLINK("https://docs.wto.org/imrd/directdoc.asp?DDFDocuments/v/G/TBTN24/AUS173.DOCX", "https://docs.wto.org/imrd/directdoc.asp?DDFDocuments/v/G/TBTN24/AUS173.DOCX")</f>
        <v>https://docs.wto.org/imrd/directdoc.asp?DDFDocuments/v/G/TBTN24/AUS173.DOCX</v>
      </c>
    </row>
    <row r="133" spans="1:18" ht="60" customHeight="1" x14ac:dyDescent="0.25">
      <c r="A133" s="2" t="s">
        <v>996</v>
      </c>
      <c r="B133" s="7">
        <v>45523</v>
      </c>
      <c r="C133" s="6" t="str">
        <f>HYPERLINK("https://eping.wto.org/en/Search?viewData= G/TBT/N/NZL/137"," G/TBT/N/NZL/137")</f>
        <v xml:space="preserve"> G/TBT/N/NZL/137</v>
      </c>
      <c r="D133" s="6" t="s">
        <v>88</v>
      </c>
      <c r="E133" s="8" t="s">
        <v>380</v>
      </c>
      <c r="F133" s="8" t="s">
        <v>381</v>
      </c>
      <c r="G133" s="8" t="s">
        <v>382</v>
      </c>
      <c r="H133" s="6" t="s">
        <v>22</v>
      </c>
      <c r="I133" s="6" t="s">
        <v>383</v>
      </c>
      <c r="J133" s="6" t="s">
        <v>23</v>
      </c>
      <c r="K133" s="6" t="s">
        <v>38</v>
      </c>
      <c r="L133" s="6"/>
      <c r="M133" s="7">
        <v>45583</v>
      </c>
      <c r="N133" s="6" t="s">
        <v>24</v>
      </c>
      <c r="O133" s="8" t="s">
        <v>384</v>
      </c>
      <c r="P133" s="6" t="str">
        <f>HYPERLINK("https://docs.wto.org/imrd/directdoc.asp?DDFDocuments/t/G/TBTN24/NZL137.DOCX", "https://docs.wto.org/imrd/directdoc.asp?DDFDocuments/t/G/TBTN24/NZL137.DOCX")</f>
        <v>https://docs.wto.org/imrd/directdoc.asp?DDFDocuments/t/G/TBTN24/NZL137.DOCX</v>
      </c>
      <c r="Q133" s="6" t="str">
        <f>HYPERLINK("https://docs.wto.org/imrd/directdoc.asp?DDFDocuments/u/G/TBTN24/NZL137.DOCX", "https://docs.wto.org/imrd/directdoc.asp?DDFDocuments/u/G/TBTN24/NZL137.DOCX")</f>
        <v>https://docs.wto.org/imrd/directdoc.asp?DDFDocuments/u/G/TBTN24/NZL137.DOCX</v>
      </c>
      <c r="R133" s="6" t="str">
        <f>HYPERLINK("https://docs.wto.org/imrd/directdoc.asp?DDFDocuments/v/G/TBTN24/NZL137.DOCX", "https://docs.wto.org/imrd/directdoc.asp?DDFDocuments/v/G/TBTN24/NZL137.DOCX")</f>
        <v>https://docs.wto.org/imrd/directdoc.asp?DDFDocuments/v/G/TBTN24/NZL137.DOCX</v>
      </c>
    </row>
    <row r="134" spans="1:18" ht="60" customHeight="1" x14ac:dyDescent="0.25">
      <c r="A134" s="2" t="s">
        <v>943</v>
      </c>
      <c r="B134" s="7">
        <v>45534</v>
      </c>
      <c r="C134" s="6" t="str">
        <f>HYPERLINK("https://eping.wto.org/en/Search?viewData= G/TBT/N/AUS/174"," G/TBT/N/AUS/174")</f>
        <v xml:space="preserve"> G/TBT/N/AUS/174</v>
      </c>
      <c r="D134" s="6" t="s">
        <v>34</v>
      </c>
      <c r="E134" s="8" t="s">
        <v>35</v>
      </c>
      <c r="F134" s="8" t="s">
        <v>36</v>
      </c>
      <c r="G134" s="8" t="s">
        <v>37</v>
      </c>
      <c r="H134" s="6" t="s">
        <v>22</v>
      </c>
      <c r="I134" s="6" t="s">
        <v>22</v>
      </c>
      <c r="J134" s="6" t="s">
        <v>22</v>
      </c>
      <c r="K134" s="6" t="s">
        <v>38</v>
      </c>
      <c r="L134" s="6"/>
      <c r="M134" s="7">
        <v>45589</v>
      </c>
      <c r="N134" s="6" t="s">
        <v>24</v>
      </c>
      <c r="O134" s="6"/>
      <c r="P134" s="6" t="str">
        <f>HYPERLINK("https://docs.wto.org/imrd/directdoc.asp?DDFDocuments/t/G/TBTN24/AUS174.DOCX", "https://docs.wto.org/imrd/directdoc.asp?DDFDocuments/t/G/TBTN24/AUS174.DOCX")</f>
        <v>https://docs.wto.org/imrd/directdoc.asp?DDFDocuments/t/G/TBTN24/AUS174.DOCX</v>
      </c>
      <c r="Q134" s="6"/>
      <c r="R134" s="6"/>
    </row>
    <row r="135" spans="1:18" ht="60" customHeight="1" x14ac:dyDescent="0.25">
      <c r="A135" s="2" t="s">
        <v>952</v>
      </c>
      <c r="B135" s="7">
        <v>45531</v>
      </c>
      <c r="C135" s="6" t="str">
        <f>HYPERLINK("https://eping.wto.org/en/Search?viewData= G/TBT/N/NZL/138"," G/TBT/N/NZL/138")</f>
        <v xml:space="preserve"> G/TBT/N/NZL/138</v>
      </c>
      <c r="D135" s="6" t="s">
        <v>88</v>
      </c>
      <c r="E135" s="8" t="s">
        <v>129</v>
      </c>
      <c r="F135" s="8" t="s">
        <v>130</v>
      </c>
      <c r="G135" s="8" t="s">
        <v>131</v>
      </c>
      <c r="H135" s="6" t="s">
        <v>22</v>
      </c>
      <c r="I135" s="6" t="s">
        <v>132</v>
      </c>
      <c r="J135" s="6" t="s">
        <v>23</v>
      </c>
      <c r="K135" s="6" t="s">
        <v>38</v>
      </c>
      <c r="L135" s="6"/>
      <c r="M135" s="7">
        <v>45589</v>
      </c>
      <c r="N135" s="6" t="s">
        <v>24</v>
      </c>
      <c r="O135" s="8" t="s">
        <v>133</v>
      </c>
      <c r="P135" s="6" t="str">
        <f>HYPERLINK("https://docs.wto.org/imrd/directdoc.asp?DDFDocuments/t/G/TBTN24/NZL138.DOCX", "https://docs.wto.org/imrd/directdoc.asp?DDFDocuments/t/G/TBTN24/NZL138.DOCX")</f>
        <v>https://docs.wto.org/imrd/directdoc.asp?DDFDocuments/t/G/TBTN24/NZL138.DOCX</v>
      </c>
      <c r="Q135" s="6"/>
      <c r="R135" s="6" t="str">
        <f>HYPERLINK("https://docs.wto.org/imrd/directdoc.asp?DDFDocuments/v/G/TBTN24/NZL138.DOCX", "https://docs.wto.org/imrd/directdoc.asp?DDFDocuments/v/G/TBTN24/NZL138.DOCX")</f>
        <v>https://docs.wto.org/imrd/directdoc.asp?DDFDocuments/v/G/TBTN24/NZL138.DOCX</v>
      </c>
    </row>
    <row r="136" spans="1:18" ht="60" customHeight="1" x14ac:dyDescent="0.25">
      <c r="A136" s="2" t="s">
        <v>1060</v>
      </c>
      <c r="B136" s="7">
        <v>45512</v>
      </c>
      <c r="C136" s="6" t="str">
        <f>HYPERLINK("https://eping.wto.org/en/Search?viewData= G/TBT/N/JPN/826"," G/TBT/N/JPN/826")</f>
        <v xml:space="preserve"> G/TBT/N/JPN/826</v>
      </c>
      <c r="D136" s="6" t="s">
        <v>17</v>
      </c>
      <c r="E136" s="8" t="s">
        <v>766</v>
      </c>
      <c r="F136" s="8" t="s">
        <v>767</v>
      </c>
      <c r="G136" s="8" t="s">
        <v>768</v>
      </c>
      <c r="H136" s="6" t="s">
        <v>22</v>
      </c>
      <c r="I136" s="6" t="s">
        <v>22</v>
      </c>
      <c r="J136" s="6" t="s">
        <v>23</v>
      </c>
      <c r="K136" s="6" t="s">
        <v>38</v>
      </c>
      <c r="L136" s="6"/>
      <c r="M136" s="7">
        <v>45572</v>
      </c>
      <c r="N136" s="6" t="s">
        <v>24</v>
      </c>
      <c r="O136" s="8" t="s">
        <v>769</v>
      </c>
      <c r="P136" s="6" t="str">
        <f>HYPERLINK("https://docs.wto.org/imrd/directdoc.asp?DDFDocuments/t/G/TBTN24/JPN826.DOCX", "https://docs.wto.org/imrd/directdoc.asp?DDFDocuments/t/G/TBTN24/JPN826.DOCX")</f>
        <v>https://docs.wto.org/imrd/directdoc.asp?DDFDocuments/t/G/TBTN24/JPN826.DOCX</v>
      </c>
      <c r="Q136" s="6" t="str">
        <f>HYPERLINK("https://docs.wto.org/imrd/directdoc.asp?DDFDocuments/u/G/TBTN24/JPN826.DOCX", "https://docs.wto.org/imrd/directdoc.asp?DDFDocuments/u/G/TBTN24/JPN826.DOCX")</f>
        <v>https://docs.wto.org/imrd/directdoc.asp?DDFDocuments/u/G/TBTN24/JPN826.DOCX</v>
      </c>
      <c r="R136" s="6" t="str">
        <f>HYPERLINK("https://docs.wto.org/imrd/directdoc.asp?DDFDocuments/v/G/TBTN24/JPN826.DOCX", "https://docs.wto.org/imrd/directdoc.asp?DDFDocuments/v/G/TBTN24/JPN826.DOCX")</f>
        <v>https://docs.wto.org/imrd/directdoc.asp?DDFDocuments/v/G/TBTN24/JPN826.DOCX</v>
      </c>
    </row>
    <row r="137" spans="1:18" ht="60" customHeight="1" x14ac:dyDescent="0.25">
      <c r="A137" s="2" t="s">
        <v>991</v>
      </c>
      <c r="B137" s="7">
        <v>45531</v>
      </c>
      <c r="C137" s="6" t="str">
        <f>HYPERLINK("https://eping.wto.org/en/Search?viewData= G/TBT/N/CHN/1906"," G/TBT/N/CHN/1906")</f>
        <v xml:space="preserve"> G/TBT/N/CHN/1906</v>
      </c>
      <c r="D137" s="6" t="s">
        <v>96</v>
      </c>
      <c r="E137" s="8" t="s">
        <v>253</v>
      </c>
      <c r="F137" s="8" t="s">
        <v>254</v>
      </c>
      <c r="G137" s="8" t="s">
        <v>255</v>
      </c>
      <c r="H137" s="6" t="s">
        <v>215</v>
      </c>
      <c r="I137" s="6" t="s">
        <v>216</v>
      </c>
      <c r="J137" s="6" t="s">
        <v>217</v>
      </c>
      <c r="K137" s="6" t="s">
        <v>22</v>
      </c>
      <c r="L137" s="6"/>
      <c r="M137" s="7">
        <v>45591</v>
      </c>
      <c r="N137" s="6" t="s">
        <v>24</v>
      </c>
      <c r="O137" s="8" t="s">
        <v>256</v>
      </c>
      <c r="P137" s="6" t="str">
        <f>HYPERLINK("https://docs.wto.org/imrd/directdoc.asp?DDFDocuments/t/G/TBTN24/CHN1906.DOCX", "https://docs.wto.org/imrd/directdoc.asp?DDFDocuments/t/G/TBTN24/CHN1906.DOCX")</f>
        <v>https://docs.wto.org/imrd/directdoc.asp?DDFDocuments/t/G/TBTN24/CHN1906.DOCX</v>
      </c>
      <c r="Q137" s="6"/>
      <c r="R137" s="6" t="str">
        <f>HYPERLINK("https://docs.wto.org/imrd/directdoc.asp?DDFDocuments/v/G/TBTN24/CHN1906.DOCX", "https://docs.wto.org/imrd/directdoc.asp?DDFDocuments/v/G/TBTN24/CHN1906.DOCX")</f>
        <v>https://docs.wto.org/imrd/directdoc.asp?DDFDocuments/v/G/TBTN24/CHN1906.DOCX</v>
      </c>
    </row>
    <row r="138" spans="1:18" ht="60" customHeight="1" x14ac:dyDescent="0.25">
      <c r="A138" s="2" t="s">
        <v>1021</v>
      </c>
      <c r="B138" s="7">
        <v>45517</v>
      </c>
      <c r="C138" s="6" t="str">
        <f>HYPERLINK("https://eping.wto.org/en/Search?viewData= G/TBT/N/URY/96"," G/TBT/N/URY/96")</f>
        <v xml:space="preserve"> G/TBT/N/URY/96</v>
      </c>
      <c r="D138" s="6" t="s">
        <v>557</v>
      </c>
      <c r="E138" s="8" t="s">
        <v>558</v>
      </c>
      <c r="F138" s="8" t="s">
        <v>559</v>
      </c>
      <c r="G138" s="8" t="s">
        <v>560</v>
      </c>
      <c r="H138" s="6" t="s">
        <v>22</v>
      </c>
      <c r="I138" s="6" t="s">
        <v>561</v>
      </c>
      <c r="J138" s="6" t="s">
        <v>43</v>
      </c>
      <c r="K138" s="6" t="s">
        <v>38</v>
      </c>
      <c r="L138" s="6"/>
      <c r="M138" s="7">
        <v>45577</v>
      </c>
      <c r="N138" s="6" t="s">
        <v>24</v>
      </c>
      <c r="O138" s="8" t="s">
        <v>562</v>
      </c>
      <c r="P138" s="6" t="str">
        <f>HYPERLINK("https://docs.wto.org/imrd/directdoc.asp?DDFDocuments/t/G/TBTN24/URY96.DOCX", "https://docs.wto.org/imrd/directdoc.asp?DDFDocuments/t/G/TBTN24/URY96.DOCX")</f>
        <v>https://docs.wto.org/imrd/directdoc.asp?DDFDocuments/t/G/TBTN24/URY96.DOCX</v>
      </c>
      <c r="Q138" s="6" t="str">
        <f>HYPERLINK("https://docs.wto.org/imrd/directdoc.asp?DDFDocuments/u/G/TBTN24/URY96.DOCX", "https://docs.wto.org/imrd/directdoc.asp?DDFDocuments/u/G/TBTN24/URY96.DOCX")</f>
        <v>https://docs.wto.org/imrd/directdoc.asp?DDFDocuments/u/G/TBTN24/URY96.DOCX</v>
      </c>
      <c r="R138" s="6" t="str">
        <f>HYPERLINK("https://docs.wto.org/imrd/directdoc.asp?DDFDocuments/v/G/TBTN24/URY96.DOCX", "https://docs.wto.org/imrd/directdoc.asp?DDFDocuments/v/G/TBTN24/URY96.DOCX")</f>
        <v>https://docs.wto.org/imrd/directdoc.asp?DDFDocuments/v/G/TBTN24/URY96.DOCX</v>
      </c>
    </row>
    <row r="139" spans="1:18" ht="60" customHeight="1" x14ac:dyDescent="0.25">
      <c r="A139" s="2" t="s">
        <v>1086</v>
      </c>
      <c r="B139" s="7">
        <v>45505</v>
      </c>
      <c r="C139" s="6" t="str">
        <f>HYPERLINK("https://eping.wto.org/en/Search?viewData= G/TBT/N/CHN/1884"," G/TBT/N/CHN/1884")</f>
        <v xml:space="preserve"> G/TBT/N/CHN/1884</v>
      </c>
      <c r="D139" s="6" t="s">
        <v>96</v>
      </c>
      <c r="E139" s="8" t="s">
        <v>901</v>
      </c>
      <c r="F139" s="8" t="s">
        <v>902</v>
      </c>
      <c r="G139" s="8" t="s">
        <v>903</v>
      </c>
      <c r="H139" s="6" t="s">
        <v>904</v>
      </c>
      <c r="I139" s="6" t="s">
        <v>840</v>
      </c>
      <c r="J139" s="6" t="s">
        <v>285</v>
      </c>
      <c r="K139" s="6" t="s">
        <v>22</v>
      </c>
      <c r="L139" s="6"/>
      <c r="M139" s="7">
        <v>45565</v>
      </c>
      <c r="N139" s="6" t="s">
        <v>24</v>
      </c>
      <c r="O139" s="8" t="s">
        <v>905</v>
      </c>
      <c r="P139" s="6" t="str">
        <f>HYPERLINK("https://docs.wto.org/imrd/directdoc.asp?DDFDocuments/t/G/TBTN24/CHN1884.DOCX", "https://docs.wto.org/imrd/directdoc.asp?DDFDocuments/t/G/TBTN24/CHN1884.DOCX")</f>
        <v>https://docs.wto.org/imrd/directdoc.asp?DDFDocuments/t/G/TBTN24/CHN1884.DOCX</v>
      </c>
      <c r="Q139" s="6" t="str">
        <f>HYPERLINK("https://docs.wto.org/imrd/directdoc.asp?DDFDocuments/u/G/TBTN24/CHN1884.DOCX", "https://docs.wto.org/imrd/directdoc.asp?DDFDocuments/u/G/TBTN24/CHN1884.DOCX")</f>
        <v>https://docs.wto.org/imrd/directdoc.asp?DDFDocuments/u/G/TBTN24/CHN1884.DOCX</v>
      </c>
      <c r="R139" s="6" t="str">
        <f>HYPERLINK("https://docs.wto.org/imrd/directdoc.asp?DDFDocuments/v/G/TBTN24/CHN1884.DOCX", "https://docs.wto.org/imrd/directdoc.asp?DDFDocuments/v/G/TBTN24/CHN1884.DOCX")</f>
        <v>https://docs.wto.org/imrd/directdoc.asp?DDFDocuments/v/G/TBTN24/CHN1884.DOCX</v>
      </c>
    </row>
    <row r="140" spans="1:18" ht="60" customHeight="1" x14ac:dyDescent="0.25">
      <c r="A140" s="2" t="s">
        <v>1045</v>
      </c>
      <c r="B140" s="7">
        <v>45516</v>
      </c>
      <c r="C140" s="6" t="str">
        <f>HYPERLINK("https://eping.wto.org/en/Search?viewData= G/TBT/N/UGA/1976"," G/TBT/N/UGA/1976")</f>
        <v xml:space="preserve"> G/TBT/N/UGA/1976</v>
      </c>
      <c r="D140" s="6" t="s">
        <v>471</v>
      </c>
      <c r="E140" s="8" t="s">
        <v>653</v>
      </c>
      <c r="F140" s="8" t="s">
        <v>654</v>
      </c>
      <c r="G140" s="8" t="s">
        <v>655</v>
      </c>
      <c r="H140" s="6" t="s">
        <v>656</v>
      </c>
      <c r="I140" s="6" t="s">
        <v>481</v>
      </c>
      <c r="J140" s="6" t="s">
        <v>482</v>
      </c>
      <c r="K140" s="6" t="s">
        <v>38</v>
      </c>
      <c r="L140" s="6"/>
      <c r="M140" s="7">
        <v>45576</v>
      </c>
      <c r="N140" s="6" t="s">
        <v>24</v>
      </c>
      <c r="O140" s="8" t="s">
        <v>657</v>
      </c>
      <c r="P140" s="6" t="str">
        <f>HYPERLINK("https://docs.wto.org/imrd/directdoc.asp?DDFDocuments/t/G/TBTN24/UGA1976.DOCX", "https://docs.wto.org/imrd/directdoc.asp?DDFDocuments/t/G/TBTN24/UGA1976.DOCX")</f>
        <v>https://docs.wto.org/imrd/directdoc.asp?DDFDocuments/t/G/TBTN24/UGA1976.DOCX</v>
      </c>
      <c r="Q140" s="6" t="str">
        <f>HYPERLINK("https://docs.wto.org/imrd/directdoc.asp?DDFDocuments/u/G/TBTN24/UGA1976.DOCX", "https://docs.wto.org/imrd/directdoc.asp?DDFDocuments/u/G/TBTN24/UGA1976.DOCX")</f>
        <v>https://docs.wto.org/imrd/directdoc.asp?DDFDocuments/u/G/TBTN24/UGA1976.DOCX</v>
      </c>
      <c r="R140" s="6" t="str">
        <f>HYPERLINK("https://docs.wto.org/imrd/directdoc.asp?DDFDocuments/v/G/TBTN24/UGA1976.DOCX", "https://docs.wto.org/imrd/directdoc.asp?DDFDocuments/v/G/TBTN24/UGA1976.DOCX")</f>
        <v>https://docs.wto.org/imrd/directdoc.asp?DDFDocuments/v/G/TBTN24/UGA1976.DOCX</v>
      </c>
    </row>
    <row r="141" spans="1:18" ht="60" customHeight="1" x14ac:dyDescent="0.25">
      <c r="A141" s="2" t="s">
        <v>1069</v>
      </c>
      <c r="B141" s="7">
        <v>45516</v>
      </c>
      <c r="C141" s="6" t="str">
        <f>HYPERLINK("https://eping.wto.org/en/Search?viewData= G/TBT/N/UGA/1975"," G/TBT/N/UGA/1975")</f>
        <v xml:space="preserve"> G/TBT/N/UGA/1975</v>
      </c>
      <c r="D141" s="6" t="s">
        <v>471</v>
      </c>
      <c r="E141" s="8" t="s">
        <v>695</v>
      </c>
      <c r="F141" s="8" t="s">
        <v>696</v>
      </c>
      <c r="G141" s="8" t="s">
        <v>697</v>
      </c>
      <c r="H141" s="6" t="s">
        <v>656</v>
      </c>
      <c r="I141" s="6" t="s">
        <v>481</v>
      </c>
      <c r="J141" s="6" t="s">
        <v>482</v>
      </c>
      <c r="K141" s="6" t="s">
        <v>38</v>
      </c>
      <c r="L141" s="6"/>
      <c r="M141" s="7">
        <v>45576</v>
      </c>
      <c r="N141" s="6" t="s">
        <v>24</v>
      </c>
      <c r="O141" s="8" t="s">
        <v>698</v>
      </c>
      <c r="P141" s="6" t="str">
        <f>HYPERLINK("https://docs.wto.org/imrd/directdoc.asp?DDFDocuments/t/G/TBTN24/UGA1975.DOCX", "https://docs.wto.org/imrd/directdoc.asp?DDFDocuments/t/G/TBTN24/UGA1975.DOCX")</f>
        <v>https://docs.wto.org/imrd/directdoc.asp?DDFDocuments/t/G/TBTN24/UGA1975.DOCX</v>
      </c>
      <c r="Q141" s="6" t="str">
        <f>HYPERLINK("https://docs.wto.org/imrd/directdoc.asp?DDFDocuments/u/G/TBTN24/UGA1975.DOCX", "https://docs.wto.org/imrd/directdoc.asp?DDFDocuments/u/G/TBTN24/UGA1975.DOCX")</f>
        <v>https://docs.wto.org/imrd/directdoc.asp?DDFDocuments/u/G/TBTN24/UGA1975.DOCX</v>
      </c>
      <c r="R141" s="6" t="str">
        <f>HYPERLINK("https://docs.wto.org/imrd/directdoc.asp?DDFDocuments/v/G/TBTN24/UGA1975.DOCX", "https://docs.wto.org/imrd/directdoc.asp?DDFDocuments/v/G/TBTN24/UGA1975.DOCX")</f>
        <v>https://docs.wto.org/imrd/directdoc.asp?DDFDocuments/v/G/TBTN24/UGA1975.DOCX</v>
      </c>
    </row>
    <row r="142" spans="1:18" ht="60" customHeight="1" x14ac:dyDescent="0.25">
      <c r="A142" s="2" t="s">
        <v>1067</v>
      </c>
      <c r="B142" s="7">
        <v>45506</v>
      </c>
      <c r="C142" s="6" t="str">
        <f>HYPERLINK("https://eping.wto.org/en/Search?viewData= G/TBT/N/KOR/1221"," G/TBT/N/KOR/1221")</f>
        <v xml:space="preserve"> G/TBT/N/KOR/1221</v>
      </c>
      <c r="D142" s="6" t="s">
        <v>59</v>
      </c>
      <c r="E142" s="8" t="s">
        <v>826</v>
      </c>
      <c r="F142" s="8" t="s">
        <v>827</v>
      </c>
      <c r="G142" s="8" t="s">
        <v>828</v>
      </c>
      <c r="H142" s="6" t="s">
        <v>22</v>
      </c>
      <c r="I142" s="6" t="s">
        <v>22</v>
      </c>
      <c r="J142" s="6" t="s">
        <v>43</v>
      </c>
      <c r="K142" s="6" t="s">
        <v>22</v>
      </c>
      <c r="L142" s="6"/>
      <c r="M142" s="7">
        <v>45566</v>
      </c>
      <c r="N142" s="6" t="s">
        <v>24</v>
      </c>
      <c r="O142" s="8" t="s">
        <v>829</v>
      </c>
      <c r="P142" s="6" t="str">
        <f>HYPERLINK("https://docs.wto.org/imrd/directdoc.asp?DDFDocuments/t/G/TBTN24/KOR1221.DOCX", "https://docs.wto.org/imrd/directdoc.asp?DDFDocuments/t/G/TBTN24/KOR1221.DOCX")</f>
        <v>https://docs.wto.org/imrd/directdoc.asp?DDFDocuments/t/G/TBTN24/KOR1221.DOCX</v>
      </c>
      <c r="Q142" s="6" t="str">
        <f>HYPERLINK("https://docs.wto.org/imrd/directdoc.asp?DDFDocuments/u/G/TBTN24/KOR1221.DOCX", "https://docs.wto.org/imrd/directdoc.asp?DDFDocuments/u/G/TBTN24/KOR1221.DOCX")</f>
        <v>https://docs.wto.org/imrd/directdoc.asp?DDFDocuments/u/G/TBTN24/KOR1221.DOCX</v>
      </c>
      <c r="R142" s="6" t="str">
        <f>HYPERLINK("https://docs.wto.org/imrd/directdoc.asp?DDFDocuments/v/G/TBTN24/KOR1221.DOCX", "https://docs.wto.org/imrd/directdoc.asp?DDFDocuments/v/G/TBTN24/KOR1221.DOCX")</f>
        <v>https://docs.wto.org/imrd/directdoc.asp?DDFDocuments/v/G/TBTN24/KOR1221.DOCX</v>
      </c>
    </row>
    <row r="143" spans="1:18" ht="60" customHeight="1" x14ac:dyDescent="0.25">
      <c r="A143" s="2" t="s">
        <v>986</v>
      </c>
      <c r="B143" s="7">
        <v>45526</v>
      </c>
      <c r="C143" s="6" t="str">
        <f>HYPERLINK("https://eping.wto.org/en/Search?viewData= G/TBT/N/ARM/103"," G/TBT/N/ARM/103")</f>
        <v xml:space="preserve"> G/TBT/N/ARM/103</v>
      </c>
      <c r="D143" s="6" t="s">
        <v>314</v>
      </c>
      <c r="E143" s="8" t="s">
        <v>344</v>
      </c>
      <c r="F143" s="8" t="s">
        <v>345</v>
      </c>
      <c r="G143" s="8" t="s">
        <v>346</v>
      </c>
      <c r="H143" s="6" t="s">
        <v>22</v>
      </c>
      <c r="I143" s="6" t="s">
        <v>347</v>
      </c>
      <c r="J143" s="6" t="s">
        <v>43</v>
      </c>
      <c r="K143" s="6" t="s">
        <v>22</v>
      </c>
      <c r="L143" s="6"/>
      <c r="M143" s="7">
        <v>45559</v>
      </c>
      <c r="N143" s="6" t="s">
        <v>24</v>
      </c>
      <c r="O143" s="6"/>
      <c r="P143" s="6" t="str">
        <f>HYPERLINK("https://docs.wto.org/imrd/directdoc.asp?DDFDocuments/t/G/TBTN24/ARM103.DOCX", "https://docs.wto.org/imrd/directdoc.asp?DDFDocuments/t/G/TBTN24/ARM103.DOCX")</f>
        <v>https://docs.wto.org/imrd/directdoc.asp?DDFDocuments/t/G/TBTN24/ARM103.DOCX</v>
      </c>
      <c r="Q143" s="6" t="str">
        <f>HYPERLINK("https://docs.wto.org/imrd/directdoc.asp?DDFDocuments/u/G/TBTN24/ARM103.DOCX", "https://docs.wto.org/imrd/directdoc.asp?DDFDocuments/u/G/TBTN24/ARM103.DOCX")</f>
        <v>https://docs.wto.org/imrd/directdoc.asp?DDFDocuments/u/G/TBTN24/ARM103.DOCX</v>
      </c>
      <c r="R143" s="6" t="str">
        <f>HYPERLINK("https://docs.wto.org/imrd/directdoc.asp?DDFDocuments/v/G/TBTN24/ARM103.DOCX", "https://docs.wto.org/imrd/directdoc.asp?DDFDocuments/v/G/TBTN24/ARM103.DOCX")</f>
        <v>https://docs.wto.org/imrd/directdoc.asp?DDFDocuments/v/G/TBTN24/ARM103.DOCX</v>
      </c>
    </row>
    <row r="144" spans="1:18" ht="60" customHeight="1" x14ac:dyDescent="0.25">
      <c r="A144" s="2" t="s">
        <v>976</v>
      </c>
      <c r="B144" s="7">
        <v>45531</v>
      </c>
      <c r="C144" s="6" t="str">
        <f>HYPERLINK("https://eping.wto.org/en/Search?viewData= G/TBT/N/CHN/1903"," G/TBT/N/CHN/1903")</f>
        <v xml:space="preserve"> G/TBT/N/CHN/1903</v>
      </c>
      <c r="D144" s="6" t="s">
        <v>96</v>
      </c>
      <c r="E144" s="8" t="s">
        <v>242</v>
      </c>
      <c r="F144" s="8" t="s">
        <v>243</v>
      </c>
      <c r="G144" s="8" t="s">
        <v>244</v>
      </c>
      <c r="H144" s="6" t="s">
        <v>245</v>
      </c>
      <c r="I144" s="6" t="s">
        <v>138</v>
      </c>
      <c r="J144" s="6" t="s">
        <v>139</v>
      </c>
      <c r="K144" s="6" t="s">
        <v>22</v>
      </c>
      <c r="L144" s="6"/>
      <c r="M144" s="7">
        <v>45591</v>
      </c>
      <c r="N144" s="6" t="s">
        <v>24</v>
      </c>
      <c r="O144" s="8" t="s">
        <v>246</v>
      </c>
      <c r="P144" s="6" t="str">
        <f>HYPERLINK("https://docs.wto.org/imrd/directdoc.asp?DDFDocuments/t/G/TBTN24/CHN1903.DOCX", "https://docs.wto.org/imrd/directdoc.asp?DDFDocuments/t/G/TBTN24/CHN1903.DOCX")</f>
        <v>https://docs.wto.org/imrd/directdoc.asp?DDFDocuments/t/G/TBTN24/CHN1903.DOCX</v>
      </c>
      <c r="Q144" s="6"/>
      <c r="R144" s="6" t="str">
        <f>HYPERLINK("https://docs.wto.org/imrd/directdoc.asp?DDFDocuments/v/G/TBTN24/CHN1903.DOCX", "https://docs.wto.org/imrd/directdoc.asp?DDFDocuments/v/G/TBTN24/CHN1903.DOCX")</f>
        <v>https://docs.wto.org/imrd/directdoc.asp?DDFDocuments/v/G/TBTN24/CHN1903.DOCX</v>
      </c>
    </row>
    <row r="145" spans="1:18" ht="60" customHeight="1" x14ac:dyDescent="0.25">
      <c r="A145" s="2" t="s">
        <v>1084</v>
      </c>
      <c r="B145" s="7">
        <v>45505</v>
      </c>
      <c r="C145" s="6" t="str">
        <f>HYPERLINK("https://eping.wto.org/en/Search?viewData= G/TBT/N/CHL/695"," G/TBT/N/CHL/695")</f>
        <v xml:space="preserve"> G/TBT/N/CHL/695</v>
      </c>
      <c r="D145" s="6" t="s">
        <v>39</v>
      </c>
      <c r="E145" s="8" t="s">
        <v>888</v>
      </c>
      <c r="F145" s="8" t="s">
        <v>889</v>
      </c>
      <c r="G145" s="8" t="s">
        <v>890</v>
      </c>
      <c r="H145" s="6" t="s">
        <v>22</v>
      </c>
      <c r="I145" s="6" t="s">
        <v>22</v>
      </c>
      <c r="J145" s="6" t="s">
        <v>43</v>
      </c>
      <c r="K145" s="6" t="s">
        <v>22</v>
      </c>
      <c r="L145" s="6"/>
      <c r="M145" s="7">
        <v>45565</v>
      </c>
      <c r="N145" s="6" t="s">
        <v>24</v>
      </c>
      <c r="O145" s="8" t="s">
        <v>891</v>
      </c>
      <c r="P145" s="6" t="str">
        <f>HYPERLINK("https://docs.wto.org/imrd/directdoc.asp?DDFDocuments/t/G/TBTN24/CHL695.DOCX", "https://docs.wto.org/imrd/directdoc.asp?DDFDocuments/t/G/TBTN24/CHL695.DOCX")</f>
        <v>https://docs.wto.org/imrd/directdoc.asp?DDFDocuments/t/G/TBTN24/CHL695.DOCX</v>
      </c>
      <c r="Q145" s="6" t="str">
        <f>HYPERLINK("https://docs.wto.org/imrd/directdoc.asp?DDFDocuments/u/G/TBTN24/CHL695.DOCX", "https://docs.wto.org/imrd/directdoc.asp?DDFDocuments/u/G/TBTN24/CHL695.DOCX")</f>
        <v>https://docs.wto.org/imrd/directdoc.asp?DDFDocuments/u/G/TBTN24/CHL695.DOCX</v>
      </c>
      <c r="R145" s="6" t="str">
        <f>HYPERLINK("https://docs.wto.org/imrd/directdoc.asp?DDFDocuments/v/G/TBTN24/CHL695.DOCX", "https://docs.wto.org/imrd/directdoc.asp?DDFDocuments/v/G/TBTN24/CHL695.DOCX")</f>
        <v>https://docs.wto.org/imrd/directdoc.asp?DDFDocuments/v/G/TBTN24/CHL695.DOCX</v>
      </c>
    </row>
    <row r="146" spans="1:18" ht="60" customHeight="1" x14ac:dyDescent="0.25">
      <c r="A146" s="2" t="s">
        <v>987</v>
      </c>
      <c r="B146" s="7">
        <v>45525</v>
      </c>
      <c r="C146" s="6" t="str">
        <f>HYPERLINK("https://eping.wto.org/en/Search?viewData= G/TBT/N/USA/2138"," G/TBT/N/USA/2138")</f>
        <v xml:space="preserve"> G/TBT/N/USA/2138</v>
      </c>
      <c r="D146" s="6" t="s">
        <v>53</v>
      </c>
      <c r="E146" s="8" t="s">
        <v>348</v>
      </c>
      <c r="F146" s="8" t="s">
        <v>349</v>
      </c>
      <c r="G146" s="8" t="s">
        <v>350</v>
      </c>
      <c r="H146" s="6" t="s">
        <v>22</v>
      </c>
      <c r="I146" s="6" t="s">
        <v>351</v>
      </c>
      <c r="J146" s="6" t="s">
        <v>230</v>
      </c>
      <c r="K146" s="6" t="s">
        <v>22</v>
      </c>
      <c r="L146" s="6"/>
      <c r="M146" s="7">
        <v>45554</v>
      </c>
      <c r="N146" s="6" t="s">
        <v>24</v>
      </c>
      <c r="O146" s="8" t="s">
        <v>352</v>
      </c>
      <c r="P146" s="6" t="str">
        <f>HYPERLINK("https://docs.wto.org/imrd/directdoc.asp?DDFDocuments/t/G/TBTN24/USA2138.DOCX", "https://docs.wto.org/imrd/directdoc.asp?DDFDocuments/t/G/TBTN24/USA2138.DOCX")</f>
        <v>https://docs.wto.org/imrd/directdoc.asp?DDFDocuments/t/G/TBTN24/USA2138.DOCX</v>
      </c>
      <c r="Q146" s="6" t="str">
        <f>HYPERLINK("https://docs.wto.org/imrd/directdoc.asp?DDFDocuments/u/G/TBTN24/USA2138.DOCX", "https://docs.wto.org/imrd/directdoc.asp?DDFDocuments/u/G/TBTN24/USA2138.DOCX")</f>
        <v>https://docs.wto.org/imrd/directdoc.asp?DDFDocuments/u/G/TBTN24/USA2138.DOCX</v>
      </c>
      <c r="R146" s="6" t="str">
        <f>HYPERLINK("https://docs.wto.org/imrd/directdoc.asp?DDFDocuments/v/G/TBTN24/USA2138.DOCX", "https://docs.wto.org/imrd/directdoc.asp?DDFDocuments/v/G/TBTN24/USA2138.DOCX")</f>
        <v>https://docs.wto.org/imrd/directdoc.asp?DDFDocuments/v/G/TBTN24/USA2138.DOCX</v>
      </c>
    </row>
    <row r="147" spans="1:18" ht="60" customHeight="1" x14ac:dyDescent="0.25">
      <c r="A147" s="2" t="s">
        <v>1008</v>
      </c>
      <c r="B147" s="7">
        <v>45517</v>
      </c>
      <c r="C147" s="6" t="str">
        <f>HYPERLINK("https://eping.wto.org/en/Search?viewData= G/TBT/N/SAU/1345"," G/TBT/N/SAU/1345")</f>
        <v xml:space="preserve"> G/TBT/N/SAU/1345</v>
      </c>
      <c r="D147" s="6" t="s">
        <v>287</v>
      </c>
      <c r="E147" s="8" t="s">
        <v>505</v>
      </c>
      <c r="F147" s="8" t="s">
        <v>506</v>
      </c>
      <c r="G147" s="8" t="s">
        <v>507</v>
      </c>
      <c r="H147" s="6" t="s">
        <v>22</v>
      </c>
      <c r="I147" s="6" t="s">
        <v>508</v>
      </c>
      <c r="J147" s="6" t="s">
        <v>509</v>
      </c>
      <c r="K147" s="6" t="s">
        <v>22</v>
      </c>
      <c r="L147" s="6"/>
      <c r="M147" s="7">
        <v>45577</v>
      </c>
      <c r="N147" s="6" t="s">
        <v>24</v>
      </c>
      <c r="O147" s="8" t="s">
        <v>510</v>
      </c>
      <c r="P147" s="6" t="str">
        <f>HYPERLINK("https://docs.wto.org/imrd/directdoc.asp?DDFDocuments/t/G/TBTN24/SAU1345.DOCX", "https://docs.wto.org/imrd/directdoc.asp?DDFDocuments/t/G/TBTN24/SAU1345.DOCX")</f>
        <v>https://docs.wto.org/imrd/directdoc.asp?DDFDocuments/t/G/TBTN24/SAU1345.DOCX</v>
      </c>
      <c r="Q147" s="6" t="str">
        <f>HYPERLINK("https://docs.wto.org/imrd/directdoc.asp?DDFDocuments/u/G/TBTN24/SAU1345.DOCX", "https://docs.wto.org/imrd/directdoc.asp?DDFDocuments/u/G/TBTN24/SAU1345.DOCX")</f>
        <v>https://docs.wto.org/imrd/directdoc.asp?DDFDocuments/u/G/TBTN24/SAU1345.DOCX</v>
      </c>
      <c r="R147" s="6" t="str">
        <f>HYPERLINK("https://docs.wto.org/imrd/directdoc.asp?DDFDocuments/v/G/TBTN24/SAU1345.DOCX", "https://docs.wto.org/imrd/directdoc.asp?DDFDocuments/v/G/TBTN24/SAU1345.DOCX")</f>
        <v>https://docs.wto.org/imrd/directdoc.asp?DDFDocuments/v/G/TBTN24/SAU1345.DOCX</v>
      </c>
    </row>
    <row r="148" spans="1:18" ht="60" customHeight="1" x14ac:dyDescent="0.25">
      <c r="A148" s="2" t="s">
        <v>1008</v>
      </c>
      <c r="B148" s="7">
        <v>45517</v>
      </c>
      <c r="C148" s="6" t="str">
        <f>HYPERLINK("https://eping.wto.org/en/Search?viewData= G/TBT/N/SAU/1343"," G/TBT/N/SAU/1343")</f>
        <v xml:space="preserve"> G/TBT/N/SAU/1343</v>
      </c>
      <c r="D148" s="6" t="s">
        <v>287</v>
      </c>
      <c r="E148" s="8" t="s">
        <v>612</v>
      </c>
      <c r="F148" s="8" t="s">
        <v>613</v>
      </c>
      <c r="G148" s="8" t="s">
        <v>507</v>
      </c>
      <c r="H148" s="6" t="s">
        <v>22</v>
      </c>
      <c r="I148" s="6" t="s">
        <v>508</v>
      </c>
      <c r="J148" s="6" t="s">
        <v>509</v>
      </c>
      <c r="K148" s="6" t="s">
        <v>22</v>
      </c>
      <c r="L148" s="6"/>
      <c r="M148" s="7">
        <v>45577</v>
      </c>
      <c r="N148" s="6" t="s">
        <v>24</v>
      </c>
      <c r="O148" s="8" t="s">
        <v>614</v>
      </c>
      <c r="P148" s="6" t="str">
        <f>HYPERLINK("https://docs.wto.org/imrd/directdoc.asp?DDFDocuments/t/G/TBTN24/SAU1343.DOCX", "https://docs.wto.org/imrd/directdoc.asp?DDFDocuments/t/G/TBTN24/SAU1343.DOCX")</f>
        <v>https://docs.wto.org/imrd/directdoc.asp?DDFDocuments/t/G/TBTN24/SAU1343.DOCX</v>
      </c>
      <c r="Q148" s="6" t="str">
        <f>HYPERLINK("https://docs.wto.org/imrd/directdoc.asp?DDFDocuments/u/G/TBTN24/SAU1343.DOCX", "https://docs.wto.org/imrd/directdoc.asp?DDFDocuments/u/G/TBTN24/SAU1343.DOCX")</f>
        <v>https://docs.wto.org/imrd/directdoc.asp?DDFDocuments/u/G/TBTN24/SAU1343.DOCX</v>
      </c>
      <c r="R148" s="6" t="str">
        <f>HYPERLINK("https://docs.wto.org/imrd/directdoc.asp?DDFDocuments/v/G/TBTN24/SAU1343.DOCX", "https://docs.wto.org/imrd/directdoc.asp?DDFDocuments/v/G/TBTN24/SAU1343.DOCX")</f>
        <v>https://docs.wto.org/imrd/directdoc.asp?DDFDocuments/v/G/TBTN24/SAU1343.DOCX</v>
      </c>
    </row>
    <row r="149" spans="1:18" ht="60" customHeight="1" x14ac:dyDescent="0.25">
      <c r="A149" s="2" t="s">
        <v>1008</v>
      </c>
      <c r="B149" s="7">
        <v>45517</v>
      </c>
      <c r="C149" s="6" t="str">
        <f>HYPERLINK("https://eping.wto.org/en/Search?viewData= G/TBT/N/SAU/1346"," G/TBT/N/SAU/1346")</f>
        <v xml:space="preserve"> G/TBT/N/SAU/1346</v>
      </c>
      <c r="D149" s="6" t="s">
        <v>287</v>
      </c>
      <c r="E149" s="8" t="s">
        <v>637</v>
      </c>
      <c r="F149" s="8" t="s">
        <v>638</v>
      </c>
      <c r="G149" s="8" t="s">
        <v>507</v>
      </c>
      <c r="H149" s="6" t="s">
        <v>22</v>
      </c>
      <c r="I149" s="6" t="s">
        <v>508</v>
      </c>
      <c r="J149" s="6" t="s">
        <v>509</v>
      </c>
      <c r="K149" s="6" t="s">
        <v>22</v>
      </c>
      <c r="L149" s="6"/>
      <c r="M149" s="7">
        <v>45577</v>
      </c>
      <c r="N149" s="6" t="s">
        <v>24</v>
      </c>
      <c r="O149" s="8" t="s">
        <v>639</v>
      </c>
      <c r="P149" s="6" t="str">
        <f>HYPERLINK("https://docs.wto.org/imrd/directdoc.asp?DDFDocuments/t/G/TBTN24/SAU1346.DOCX", "https://docs.wto.org/imrd/directdoc.asp?DDFDocuments/t/G/TBTN24/SAU1346.DOCX")</f>
        <v>https://docs.wto.org/imrd/directdoc.asp?DDFDocuments/t/G/TBTN24/SAU1346.DOCX</v>
      </c>
      <c r="Q149" s="6" t="str">
        <f>HYPERLINK("https://docs.wto.org/imrd/directdoc.asp?DDFDocuments/u/G/TBTN24/SAU1346.DOCX", "https://docs.wto.org/imrd/directdoc.asp?DDFDocuments/u/G/TBTN24/SAU1346.DOCX")</f>
        <v>https://docs.wto.org/imrd/directdoc.asp?DDFDocuments/u/G/TBTN24/SAU1346.DOCX</v>
      </c>
      <c r="R149" s="6" t="str">
        <f>HYPERLINK("https://docs.wto.org/imrd/directdoc.asp?DDFDocuments/v/G/TBTN24/SAU1346.DOCX", "https://docs.wto.org/imrd/directdoc.asp?DDFDocuments/v/G/TBTN24/SAU1346.DOCX")</f>
        <v>https://docs.wto.org/imrd/directdoc.asp?DDFDocuments/v/G/TBTN24/SAU1346.DOCX</v>
      </c>
    </row>
    <row r="150" spans="1:18" ht="60" customHeight="1" x14ac:dyDescent="0.25">
      <c r="A150" s="2" t="s">
        <v>995</v>
      </c>
      <c r="B150" s="7">
        <v>45527</v>
      </c>
      <c r="C150" s="6" t="str">
        <f>HYPERLINK("https://eping.wto.org/en/Search?viewData= G/TBT/N/NIC/180"," G/TBT/N/NIC/180")</f>
        <v xml:space="preserve"> G/TBT/N/NIC/180</v>
      </c>
      <c r="D150" s="6" t="s">
        <v>299</v>
      </c>
      <c r="E150" s="8" t="s">
        <v>307</v>
      </c>
      <c r="F150" s="8" t="s">
        <v>308</v>
      </c>
      <c r="G150" s="8" t="s">
        <v>309</v>
      </c>
      <c r="H150" s="6" t="s">
        <v>310</v>
      </c>
      <c r="I150" s="6" t="s">
        <v>311</v>
      </c>
      <c r="J150" s="6" t="s">
        <v>305</v>
      </c>
      <c r="K150" s="6" t="s">
        <v>22</v>
      </c>
      <c r="L150" s="6"/>
      <c r="M150" s="7">
        <v>45560</v>
      </c>
      <c r="N150" s="6" t="s">
        <v>24</v>
      </c>
      <c r="O150" s="8" t="s">
        <v>312</v>
      </c>
      <c r="P150" s="6" t="str">
        <f>HYPERLINK("https://docs.wto.org/imrd/directdoc.asp?DDFDocuments/t/G/TBTN24/NIC180.DOCX", "https://docs.wto.org/imrd/directdoc.asp?DDFDocuments/t/G/TBTN24/NIC180.DOCX")</f>
        <v>https://docs.wto.org/imrd/directdoc.asp?DDFDocuments/t/G/TBTN24/NIC180.DOCX</v>
      </c>
      <c r="Q150" s="6" t="str">
        <f>HYPERLINK("https://docs.wto.org/imrd/directdoc.asp?DDFDocuments/u/G/TBTN24/NIC180.DOCX", "https://docs.wto.org/imrd/directdoc.asp?DDFDocuments/u/G/TBTN24/NIC180.DOCX")</f>
        <v>https://docs.wto.org/imrd/directdoc.asp?DDFDocuments/u/G/TBTN24/NIC180.DOCX</v>
      </c>
      <c r="R150" s="6" t="str">
        <f>HYPERLINK("https://docs.wto.org/imrd/directdoc.asp?DDFDocuments/v/G/TBTN24/NIC180.DOCX", "https://docs.wto.org/imrd/directdoc.asp?DDFDocuments/v/G/TBTN24/NIC180.DOCX")</f>
        <v>https://docs.wto.org/imrd/directdoc.asp?DDFDocuments/v/G/TBTN24/NIC180.DOCX</v>
      </c>
    </row>
    <row r="151" spans="1:18" ht="60" customHeight="1" x14ac:dyDescent="0.25">
      <c r="A151" s="2" t="s">
        <v>1013</v>
      </c>
      <c r="B151" s="7">
        <v>45517</v>
      </c>
      <c r="C151" s="6" t="str">
        <f>HYPERLINK("https://eping.wto.org/en/Search?viewData= G/TBT/N/KEN/1645"," G/TBT/N/KEN/1645")</f>
        <v xml:space="preserve"> G/TBT/N/KEN/1645</v>
      </c>
      <c r="D151" s="6" t="s">
        <v>521</v>
      </c>
      <c r="E151" s="8" t="s">
        <v>528</v>
      </c>
      <c r="F151" s="8" t="s">
        <v>529</v>
      </c>
      <c r="G151" s="8" t="s">
        <v>530</v>
      </c>
      <c r="H151" s="6" t="s">
        <v>531</v>
      </c>
      <c r="I151" s="6" t="s">
        <v>532</v>
      </c>
      <c r="J151" s="6" t="s">
        <v>533</v>
      </c>
      <c r="K151" s="6" t="s">
        <v>22</v>
      </c>
      <c r="L151" s="6"/>
      <c r="M151" s="7">
        <v>45577</v>
      </c>
      <c r="N151" s="6" t="s">
        <v>24</v>
      </c>
      <c r="O151" s="8" t="s">
        <v>534</v>
      </c>
      <c r="P151" s="6" t="str">
        <f>HYPERLINK("https://docs.wto.org/imrd/directdoc.asp?DDFDocuments/t/G/TBTN24/KEN1645.DOCX", "https://docs.wto.org/imrd/directdoc.asp?DDFDocuments/t/G/TBTN24/KEN1645.DOCX")</f>
        <v>https://docs.wto.org/imrd/directdoc.asp?DDFDocuments/t/G/TBTN24/KEN1645.DOCX</v>
      </c>
      <c r="Q151" s="6" t="str">
        <f>HYPERLINK("https://docs.wto.org/imrd/directdoc.asp?DDFDocuments/u/G/TBTN24/KEN1645.DOCX", "https://docs.wto.org/imrd/directdoc.asp?DDFDocuments/u/G/TBTN24/KEN1645.DOCX")</f>
        <v>https://docs.wto.org/imrd/directdoc.asp?DDFDocuments/u/G/TBTN24/KEN1645.DOCX</v>
      </c>
      <c r="R151" s="6" t="str">
        <f>HYPERLINK("https://docs.wto.org/imrd/directdoc.asp?DDFDocuments/v/G/TBTN24/KEN1645.DOCX", "https://docs.wto.org/imrd/directdoc.asp?DDFDocuments/v/G/TBTN24/KEN1645.DOCX")</f>
        <v>https://docs.wto.org/imrd/directdoc.asp?DDFDocuments/v/G/TBTN24/KEN1645.DOCX</v>
      </c>
    </row>
    <row r="152" spans="1:18" ht="60" customHeight="1" x14ac:dyDescent="0.25">
      <c r="A152" s="2" t="s">
        <v>1087</v>
      </c>
      <c r="B152" s="7">
        <v>45505</v>
      </c>
      <c r="C152" s="6" t="str">
        <f>HYPERLINK("https://eping.wto.org/en/Search?viewData= G/TBT/N/EU/1080"," G/TBT/N/EU/1080")</f>
        <v xml:space="preserve"> G/TBT/N/EU/1080</v>
      </c>
      <c r="D152" s="6" t="s">
        <v>104</v>
      </c>
      <c r="E152" s="8" t="s">
        <v>906</v>
      </c>
      <c r="F152" s="8" t="s">
        <v>907</v>
      </c>
      <c r="G152" s="8" t="s">
        <v>908</v>
      </c>
      <c r="H152" s="6" t="s">
        <v>22</v>
      </c>
      <c r="I152" s="6" t="s">
        <v>909</v>
      </c>
      <c r="J152" s="6" t="s">
        <v>23</v>
      </c>
      <c r="K152" s="6" t="s">
        <v>22</v>
      </c>
      <c r="L152" s="6"/>
      <c r="M152" s="7">
        <v>45565</v>
      </c>
      <c r="N152" s="6" t="s">
        <v>24</v>
      </c>
      <c r="O152" s="8" t="s">
        <v>910</v>
      </c>
      <c r="P152" s="6" t="str">
        <f>HYPERLINK("https://docs.wto.org/imrd/directdoc.asp?DDFDocuments/t/G/TBTN24/EU1080.DOCX", "https://docs.wto.org/imrd/directdoc.asp?DDFDocuments/t/G/TBTN24/EU1080.DOCX")</f>
        <v>https://docs.wto.org/imrd/directdoc.asp?DDFDocuments/t/G/TBTN24/EU1080.DOCX</v>
      </c>
      <c r="Q152" s="6" t="str">
        <f>HYPERLINK("https://docs.wto.org/imrd/directdoc.asp?DDFDocuments/u/G/TBTN24/EU1080.DOCX", "https://docs.wto.org/imrd/directdoc.asp?DDFDocuments/u/G/TBTN24/EU1080.DOCX")</f>
        <v>https://docs.wto.org/imrd/directdoc.asp?DDFDocuments/u/G/TBTN24/EU1080.DOCX</v>
      </c>
      <c r="R152" s="6" t="str">
        <f>HYPERLINK("https://docs.wto.org/imrd/directdoc.asp?DDFDocuments/v/G/TBTN24/EU1080.DOCX", "https://docs.wto.org/imrd/directdoc.asp?DDFDocuments/v/G/TBTN24/EU1080.DOCX")</f>
        <v>https://docs.wto.org/imrd/directdoc.asp?DDFDocuments/v/G/TBTN24/EU1080.DOCX</v>
      </c>
    </row>
    <row r="153" spans="1:18" ht="60" customHeight="1" x14ac:dyDescent="0.25">
      <c r="A153" s="2" t="s">
        <v>1063</v>
      </c>
      <c r="B153" s="7">
        <v>45511</v>
      </c>
      <c r="C153" s="6" t="str">
        <f>HYPERLINK("https://eping.wto.org/en/Search?viewData= G/TBT/N/EU/1082"," G/TBT/N/EU/1082")</f>
        <v xml:space="preserve"> G/TBT/N/EU/1082</v>
      </c>
      <c r="D153" s="6" t="s">
        <v>104</v>
      </c>
      <c r="E153" s="8" t="s">
        <v>778</v>
      </c>
      <c r="F153" s="8" t="s">
        <v>779</v>
      </c>
      <c r="G153" s="8" t="s">
        <v>780</v>
      </c>
      <c r="H153" s="6" t="s">
        <v>22</v>
      </c>
      <c r="I153" s="6" t="s">
        <v>63</v>
      </c>
      <c r="J153" s="6" t="s">
        <v>43</v>
      </c>
      <c r="K153" s="6" t="s">
        <v>38</v>
      </c>
      <c r="L153" s="6"/>
      <c r="M153" s="7">
        <v>45571</v>
      </c>
      <c r="N153" s="6" t="s">
        <v>24</v>
      </c>
      <c r="O153" s="8" t="s">
        <v>781</v>
      </c>
      <c r="P153" s="6" t="str">
        <f>HYPERLINK("https://docs.wto.org/imrd/directdoc.asp?DDFDocuments/t/G/TBTN24/EU1082.DOCX", "https://docs.wto.org/imrd/directdoc.asp?DDFDocuments/t/G/TBTN24/EU1082.DOCX")</f>
        <v>https://docs.wto.org/imrd/directdoc.asp?DDFDocuments/t/G/TBTN24/EU1082.DOCX</v>
      </c>
      <c r="Q153" s="6" t="str">
        <f>HYPERLINK("https://docs.wto.org/imrd/directdoc.asp?DDFDocuments/u/G/TBTN24/EU1082.DOCX", "https://docs.wto.org/imrd/directdoc.asp?DDFDocuments/u/G/TBTN24/EU1082.DOCX")</f>
        <v>https://docs.wto.org/imrd/directdoc.asp?DDFDocuments/u/G/TBTN24/EU1082.DOCX</v>
      </c>
      <c r="R153" s="6" t="str">
        <f>HYPERLINK("https://docs.wto.org/imrd/directdoc.asp?DDFDocuments/v/G/TBTN24/EU1082.DOCX", "https://docs.wto.org/imrd/directdoc.asp?DDFDocuments/v/G/TBTN24/EU1082.DOCX")</f>
        <v>https://docs.wto.org/imrd/directdoc.asp?DDFDocuments/v/G/TBTN24/EU1082.DOCX</v>
      </c>
    </row>
    <row r="154" spans="1:18" ht="60" customHeight="1" x14ac:dyDescent="0.25">
      <c r="A154" s="2" t="s">
        <v>962</v>
      </c>
      <c r="B154" s="7">
        <v>45531</v>
      </c>
      <c r="C154" s="6" t="str">
        <f>HYPERLINK("https://eping.wto.org/en/Search?viewData= G/TBT/N/CHN/1892"," G/TBT/N/CHN/1892")</f>
        <v xml:space="preserve"> G/TBT/N/CHN/1892</v>
      </c>
      <c r="D154" s="6" t="s">
        <v>96</v>
      </c>
      <c r="E154" s="8" t="s">
        <v>191</v>
      </c>
      <c r="F154" s="8" t="s">
        <v>192</v>
      </c>
      <c r="G154" s="8" t="s">
        <v>193</v>
      </c>
      <c r="H154" s="6" t="s">
        <v>194</v>
      </c>
      <c r="I154" s="6" t="s">
        <v>195</v>
      </c>
      <c r="J154" s="6" t="s">
        <v>43</v>
      </c>
      <c r="K154" s="6" t="s">
        <v>22</v>
      </c>
      <c r="L154" s="6"/>
      <c r="M154" s="7">
        <v>45591</v>
      </c>
      <c r="N154" s="6" t="s">
        <v>24</v>
      </c>
      <c r="O154" s="8" t="s">
        <v>196</v>
      </c>
      <c r="P154" s="6" t="str">
        <f>HYPERLINK("https://docs.wto.org/imrd/directdoc.asp?DDFDocuments/t/G/TBTN24/CHN1892.DOCX", "https://docs.wto.org/imrd/directdoc.asp?DDFDocuments/t/G/TBTN24/CHN1892.DOCX")</f>
        <v>https://docs.wto.org/imrd/directdoc.asp?DDFDocuments/t/G/TBTN24/CHN1892.DOCX</v>
      </c>
      <c r="Q154" s="6" t="str">
        <f>HYPERLINK("https://docs.wto.org/imrd/directdoc.asp?DDFDocuments/u/G/TBTN24/CHN1892.DOCX", "https://docs.wto.org/imrd/directdoc.asp?DDFDocuments/u/G/TBTN24/CHN1892.DOCX")</f>
        <v>https://docs.wto.org/imrd/directdoc.asp?DDFDocuments/u/G/TBTN24/CHN1892.DOCX</v>
      </c>
      <c r="R154" s="6" t="str">
        <f>HYPERLINK("https://docs.wto.org/imrd/directdoc.asp?DDFDocuments/v/G/TBTN24/CHN1892.DOCX", "https://docs.wto.org/imrd/directdoc.asp?DDFDocuments/v/G/TBTN24/CHN1892.DOCX")</f>
        <v>https://docs.wto.org/imrd/directdoc.asp?DDFDocuments/v/G/TBTN24/CHN1892.DOCX</v>
      </c>
    </row>
    <row r="155" spans="1:18" ht="60" customHeight="1" x14ac:dyDescent="0.25">
      <c r="A155" s="2" t="s">
        <v>945</v>
      </c>
      <c r="B155" s="7">
        <v>45533</v>
      </c>
      <c r="C155" s="6" t="str">
        <f>HYPERLINK("https://eping.wto.org/en/Search?viewData= G/TBT/N/USA/2141"," G/TBT/N/USA/2141")</f>
        <v xml:space="preserve"> G/TBT/N/USA/2141</v>
      </c>
      <c r="D155" s="6" t="s">
        <v>53</v>
      </c>
      <c r="E155" s="8" t="s">
        <v>54</v>
      </c>
      <c r="F155" s="8" t="s">
        <v>55</v>
      </c>
      <c r="G155" s="8" t="s">
        <v>56</v>
      </c>
      <c r="H155" s="6" t="s">
        <v>22</v>
      </c>
      <c r="I155" s="6" t="s">
        <v>57</v>
      </c>
      <c r="J155" s="6" t="s">
        <v>43</v>
      </c>
      <c r="K155" s="6" t="s">
        <v>22</v>
      </c>
      <c r="L155" s="6"/>
      <c r="M155" s="7">
        <v>45562</v>
      </c>
      <c r="N155" s="6" t="s">
        <v>24</v>
      </c>
      <c r="O155" s="8" t="s">
        <v>58</v>
      </c>
      <c r="P155" s="6" t="str">
        <f>HYPERLINK("https://docs.wto.org/imrd/directdoc.asp?DDFDocuments/t/G/TBTN24/USA2141.DOCX", "https://docs.wto.org/imrd/directdoc.asp?DDFDocuments/t/G/TBTN24/USA2141.DOCX")</f>
        <v>https://docs.wto.org/imrd/directdoc.asp?DDFDocuments/t/G/TBTN24/USA2141.DOCX</v>
      </c>
      <c r="Q155" s="6"/>
      <c r="R155" s="6" t="str">
        <f>HYPERLINK("https://docs.wto.org/imrd/directdoc.asp?DDFDocuments/v/G/TBTN24/USA2141.DOCX", "https://docs.wto.org/imrd/directdoc.asp?DDFDocuments/v/G/TBTN24/USA2141.DOCX")</f>
        <v>https://docs.wto.org/imrd/directdoc.asp?DDFDocuments/v/G/TBTN24/USA2141.DOCX</v>
      </c>
    </row>
    <row r="156" spans="1:18" ht="60" customHeight="1" x14ac:dyDescent="0.25">
      <c r="A156" s="2" t="s">
        <v>1073</v>
      </c>
      <c r="B156" s="7">
        <v>45513</v>
      </c>
      <c r="C156" s="6" t="str">
        <f>HYPERLINK("https://eping.wto.org/en/Search?viewData= G/TBT/N/SAU/1342"," G/TBT/N/SAU/1342")</f>
        <v xml:space="preserve"> G/TBT/N/SAU/1342</v>
      </c>
      <c r="D156" s="6" t="s">
        <v>287</v>
      </c>
      <c r="E156" s="8" t="s">
        <v>761</v>
      </c>
      <c r="F156" s="8" t="s">
        <v>762</v>
      </c>
      <c r="G156" s="8" t="s">
        <v>763</v>
      </c>
      <c r="H156" s="6" t="s">
        <v>22</v>
      </c>
      <c r="I156" s="6" t="s">
        <v>763</v>
      </c>
      <c r="J156" s="6" t="s">
        <v>764</v>
      </c>
      <c r="K156" s="6" t="s">
        <v>22</v>
      </c>
      <c r="L156" s="6"/>
      <c r="M156" s="7">
        <v>45543</v>
      </c>
      <c r="N156" s="6" t="s">
        <v>24</v>
      </c>
      <c r="O156" s="8" t="s">
        <v>765</v>
      </c>
      <c r="P156" s="6" t="str">
        <f>HYPERLINK("https://docs.wto.org/imrd/directdoc.asp?DDFDocuments/t/G/TBTN24/SAU1342.DOCX", "https://docs.wto.org/imrd/directdoc.asp?DDFDocuments/t/G/TBTN24/SAU1342.DOCX")</f>
        <v>https://docs.wto.org/imrd/directdoc.asp?DDFDocuments/t/G/TBTN24/SAU1342.DOCX</v>
      </c>
      <c r="Q156" s="6" t="str">
        <f>HYPERLINK("https://docs.wto.org/imrd/directdoc.asp?DDFDocuments/u/G/TBTN24/SAU1342.DOCX", "https://docs.wto.org/imrd/directdoc.asp?DDFDocuments/u/G/TBTN24/SAU1342.DOCX")</f>
        <v>https://docs.wto.org/imrd/directdoc.asp?DDFDocuments/u/G/TBTN24/SAU1342.DOCX</v>
      </c>
      <c r="R156" s="6" t="str">
        <f>HYPERLINK("https://docs.wto.org/imrd/directdoc.asp?DDFDocuments/v/G/TBTN24/SAU1342.DOCX", "https://docs.wto.org/imrd/directdoc.asp?DDFDocuments/v/G/TBTN24/SAU1342.DOCX")</f>
        <v>https://docs.wto.org/imrd/directdoc.asp?DDFDocuments/v/G/TBTN24/SAU1342.DOCX</v>
      </c>
    </row>
    <row r="157" spans="1:18" ht="60" customHeight="1" x14ac:dyDescent="0.25">
      <c r="A157" s="2" t="s">
        <v>940</v>
      </c>
      <c r="B157" s="7">
        <v>45519</v>
      </c>
      <c r="C157" s="6" t="str">
        <f>HYPERLINK("https://eping.wto.org/en/Search?viewData= G/TBT/N/TUR/218"," G/TBT/N/TUR/218")</f>
        <v xml:space="preserve"> G/TBT/N/TUR/218</v>
      </c>
      <c r="D157" s="6" t="s">
        <v>359</v>
      </c>
      <c r="E157" s="8" t="s">
        <v>422</v>
      </c>
      <c r="F157" s="8" t="s">
        <v>423</v>
      </c>
      <c r="G157" s="8" t="s">
        <v>424</v>
      </c>
      <c r="H157" s="6" t="s">
        <v>22</v>
      </c>
      <c r="I157" s="6" t="s">
        <v>22</v>
      </c>
      <c r="J157" s="6" t="s">
        <v>43</v>
      </c>
      <c r="K157" s="6" t="s">
        <v>38</v>
      </c>
      <c r="L157" s="6"/>
      <c r="M157" s="7">
        <v>45579</v>
      </c>
      <c r="N157" s="6" t="s">
        <v>24</v>
      </c>
      <c r="O157" s="8" t="s">
        <v>425</v>
      </c>
      <c r="P157" s="6" t="str">
        <f>HYPERLINK("https://docs.wto.org/imrd/directdoc.asp?DDFDocuments/t/G/TBTN24/TUR218.DOCX", "https://docs.wto.org/imrd/directdoc.asp?DDFDocuments/t/G/TBTN24/TUR218.DOCX")</f>
        <v>https://docs.wto.org/imrd/directdoc.asp?DDFDocuments/t/G/TBTN24/TUR218.DOCX</v>
      </c>
      <c r="Q157" s="6" t="str">
        <f>HYPERLINK("https://docs.wto.org/imrd/directdoc.asp?DDFDocuments/u/G/TBTN24/TUR218.DOCX", "https://docs.wto.org/imrd/directdoc.asp?DDFDocuments/u/G/TBTN24/TUR218.DOCX")</f>
        <v>https://docs.wto.org/imrd/directdoc.asp?DDFDocuments/u/G/TBTN24/TUR218.DOCX</v>
      </c>
      <c r="R157" s="6" t="str">
        <f>HYPERLINK("https://docs.wto.org/imrd/directdoc.asp?DDFDocuments/v/G/TBTN24/TUR218.DOCX", "https://docs.wto.org/imrd/directdoc.asp?DDFDocuments/v/G/TBTN24/TUR218.DOCX")</f>
        <v>https://docs.wto.org/imrd/directdoc.asp?DDFDocuments/v/G/TBTN24/TUR218.DOCX</v>
      </c>
    </row>
    <row r="158" spans="1:18" ht="60" customHeight="1" x14ac:dyDescent="0.25">
      <c r="A158" s="2" t="s">
        <v>974</v>
      </c>
      <c r="B158" s="7">
        <v>45531</v>
      </c>
      <c r="C158" s="6" t="str">
        <f>HYPERLINK("https://eping.wto.org/en/Search?viewData= G/TBT/N/CHN/1894"," G/TBT/N/CHN/1894")</f>
        <v xml:space="preserve"> G/TBT/N/CHN/1894</v>
      </c>
      <c r="D158" s="6" t="s">
        <v>96</v>
      </c>
      <c r="E158" s="8" t="s">
        <v>232</v>
      </c>
      <c r="F158" s="8" t="s">
        <v>233</v>
      </c>
      <c r="G158" s="8" t="s">
        <v>234</v>
      </c>
      <c r="H158" s="6" t="s">
        <v>235</v>
      </c>
      <c r="I158" s="6" t="s">
        <v>236</v>
      </c>
      <c r="J158" s="6" t="s">
        <v>230</v>
      </c>
      <c r="K158" s="6" t="s">
        <v>22</v>
      </c>
      <c r="L158" s="6"/>
      <c r="M158" s="7">
        <v>45591</v>
      </c>
      <c r="N158" s="6" t="s">
        <v>24</v>
      </c>
      <c r="O158" s="8" t="s">
        <v>237</v>
      </c>
      <c r="P158" s="6" t="str">
        <f>HYPERLINK("https://docs.wto.org/imrd/directdoc.asp?DDFDocuments/t/G/TBTN24/CHN1894.DOCX", "https://docs.wto.org/imrd/directdoc.asp?DDFDocuments/t/G/TBTN24/CHN1894.DOCX")</f>
        <v>https://docs.wto.org/imrd/directdoc.asp?DDFDocuments/t/G/TBTN24/CHN1894.DOCX</v>
      </c>
      <c r="Q158" s="6" t="str">
        <f>HYPERLINK("https://docs.wto.org/imrd/directdoc.asp?DDFDocuments/u/G/TBTN24/CHN1894.DOCX", "https://docs.wto.org/imrd/directdoc.asp?DDFDocuments/u/G/TBTN24/CHN1894.DOCX")</f>
        <v>https://docs.wto.org/imrd/directdoc.asp?DDFDocuments/u/G/TBTN24/CHN1894.DOCX</v>
      </c>
      <c r="R158" s="6" t="str">
        <f>HYPERLINK("https://docs.wto.org/imrd/directdoc.asp?DDFDocuments/v/G/TBTN24/CHN1894.DOCX", "https://docs.wto.org/imrd/directdoc.asp?DDFDocuments/v/G/TBTN24/CHN1894.DOCX")</f>
        <v>https://docs.wto.org/imrd/directdoc.asp?DDFDocuments/v/G/TBTN24/CHN1894.DOCX</v>
      </c>
    </row>
    <row r="159" spans="1:18" ht="60" customHeight="1" x14ac:dyDescent="0.25">
      <c r="A159" s="2" t="s">
        <v>980</v>
      </c>
      <c r="B159" s="7">
        <v>45530</v>
      </c>
      <c r="C159" s="6" t="str">
        <f>HYPERLINK("https://eping.wto.org/en/Search?viewData= G/TBT/N/CHL/698"," G/TBT/N/CHL/698")</f>
        <v xml:space="preserve"> G/TBT/N/CHL/698</v>
      </c>
      <c r="D159" s="6" t="s">
        <v>39</v>
      </c>
      <c r="E159" s="8" t="s">
        <v>281</v>
      </c>
      <c r="F159" s="8" t="s">
        <v>282</v>
      </c>
      <c r="G159" s="8" t="s">
        <v>283</v>
      </c>
      <c r="H159" s="6" t="s">
        <v>22</v>
      </c>
      <c r="I159" s="6" t="s">
        <v>284</v>
      </c>
      <c r="J159" s="6" t="s">
        <v>285</v>
      </c>
      <c r="K159" s="6" t="s">
        <v>22</v>
      </c>
      <c r="L159" s="6"/>
      <c r="M159" s="7">
        <v>45590</v>
      </c>
      <c r="N159" s="6" t="s">
        <v>24</v>
      </c>
      <c r="O159" s="8" t="s">
        <v>286</v>
      </c>
      <c r="P159" s="6" t="str">
        <f>HYPERLINK("https://docs.wto.org/imrd/directdoc.asp?DDFDocuments/t/G/TBTN24/CHL698.DOCX", "https://docs.wto.org/imrd/directdoc.asp?DDFDocuments/t/G/TBTN24/CHL698.DOCX")</f>
        <v>https://docs.wto.org/imrd/directdoc.asp?DDFDocuments/t/G/TBTN24/CHL698.DOCX</v>
      </c>
      <c r="Q159" s="6" t="str">
        <f>HYPERLINK("https://docs.wto.org/imrd/directdoc.asp?DDFDocuments/u/G/TBTN24/CHL698.DOCX", "https://docs.wto.org/imrd/directdoc.asp?DDFDocuments/u/G/TBTN24/CHL698.DOCX")</f>
        <v>https://docs.wto.org/imrd/directdoc.asp?DDFDocuments/u/G/TBTN24/CHL698.DOCX</v>
      </c>
      <c r="R159" s="6" t="str">
        <f>HYPERLINK("https://docs.wto.org/imrd/directdoc.asp?DDFDocuments/v/G/TBTN24/CHL698.DOCX", "https://docs.wto.org/imrd/directdoc.asp?DDFDocuments/v/G/TBTN24/CHL698.DOCX")</f>
        <v>https://docs.wto.org/imrd/directdoc.asp?DDFDocuments/v/G/TBTN24/CHL698.DOCX</v>
      </c>
    </row>
    <row r="160" spans="1:18" ht="60" customHeight="1" x14ac:dyDescent="0.25">
      <c r="A160" s="2" t="s">
        <v>1078</v>
      </c>
      <c r="B160" s="7">
        <v>45505</v>
      </c>
      <c r="C160" s="6" t="str">
        <f>HYPERLINK("https://eping.wto.org/en/Search?viewData= G/TBT/N/CHN/1880"," G/TBT/N/CHN/1880")</f>
        <v xml:space="preserve"> G/TBT/N/CHN/1880</v>
      </c>
      <c r="D160" s="6" t="s">
        <v>96</v>
      </c>
      <c r="E160" s="8" t="s">
        <v>848</v>
      </c>
      <c r="F160" s="8" t="s">
        <v>849</v>
      </c>
      <c r="G160" s="8" t="s">
        <v>845</v>
      </c>
      <c r="H160" s="6" t="s">
        <v>21</v>
      </c>
      <c r="I160" s="6" t="s">
        <v>846</v>
      </c>
      <c r="J160" s="6" t="s">
        <v>850</v>
      </c>
      <c r="K160" s="6" t="s">
        <v>22</v>
      </c>
      <c r="L160" s="6"/>
      <c r="M160" s="7">
        <v>45565</v>
      </c>
      <c r="N160" s="6" t="s">
        <v>24</v>
      </c>
      <c r="O160" s="8" t="s">
        <v>851</v>
      </c>
      <c r="P160" s="6" t="str">
        <f>HYPERLINK("https://docs.wto.org/imrd/directdoc.asp?DDFDocuments/t/G/TBTN24/CHN1880.DOCX", "https://docs.wto.org/imrd/directdoc.asp?DDFDocuments/t/G/TBTN24/CHN1880.DOCX")</f>
        <v>https://docs.wto.org/imrd/directdoc.asp?DDFDocuments/t/G/TBTN24/CHN1880.DOCX</v>
      </c>
      <c r="Q160" s="6" t="str">
        <f>HYPERLINK("https://docs.wto.org/imrd/directdoc.asp?DDFDocuments/u/G/TBTN24/CHN1880.DOCX", "https://docs.wto.org/imrd/directdoc.asp?DDFDocuments/u/G/TBTN24/CHN1880.DOCX")</f>
        <v>https://docs.wto.org/imrd/directdoc.asp?DDFDocuments/u/G/TBTN24/CHN1880.DOCX</v>
      </c>
      <c r="R160" s="6" t="str">
        <f>HYPERLINK("https://docs.wto.org/imrd/directdoc.asp?DDFDocuments/v/G/TBTN24/CHN1880.DOCX", "https://docs.wto.org/imrd/directdoc.asp?DDFDocuments/v/G/TBTN24/CHN1880.DOCX")</f>
        <v>https://docs.wto.org/imrd/directdoc.asp?DDFDocuments/v/G/TBTN24/CHN1880.DOCX</v>
      </c>
    </row>
    <row r="161" spans="1:18" ht="60" customHeight="1" x14ac:dyDescent="0.25">
      <c r="A161" s="2" t="s">
        <v>1078</v>
      </c>
      <c r="B161" s="7">
        <v>45505</v>
      </c>
      <c r="C161" s="6" t="str">
        <f>HYPERLINK("https://eping.wto.org/en/Search?viewData= G/TBT/N/CHN/1881"," G/TBT/N/CHN/1881")</f>
        <v xml:space="preserve"> G/TBT/N/CHN/1881</v>
      </c>
      <c r="D161" s="6" t="s">
        <v>96</v>
      </c>
      <c r="E161" s="8" t="s">
        <v>898</v>
      </c>
      <c r="F161" s="8" t="s">
        <v>899</v>
      </c>
      <c r="G161" s="8" t="s">
        <v>845</v>
      </c>
      <c r="H161" s="6" t="s">
        <v>21</v>
      </c>
      <c r="I161" s="6" t="s">
        <v>846</v>
      </c>
      <c r="J161" s="6" t="s">
        <v>850</v>
      </c>
      <c r="K161" s="6" t="s">
        <v>22</v>
      </c>
      <c r="L161" s="6"/>
      <c r="M161" s="7">
        <v>45565</v>
      </c>
      <c r="N161" s="6" t="s">
        <v>24</v>
      </c>
      <c r="O161" s="8" t="s">
        <v>900</v>
      </c>
      <c r="P161" s="6" t="str">
        <f>HYPERLINK("https://docs.wto.org/imrd/directdoc.asp?DDFDocuments/t/G/TBTN24/CHN1881.DOCX", "https://docs.wto.org/imrd/directdoc.asp?DDFDocuments/t/G/TBTN24/CHN1881.DOCX")</f>
        <v>https://docs.wto.org/imrd/directdoc.asp?DDFDocuments/t/G/TBTN24/CHN1881.DOCX</v>
      </c>
      <c r="Q161" s="6" t="str">
        <f>HYPERLINK("https://docs.wto.org/imrd/directdoc.asp?DDFDocuments/u/G/TBTN24/CHN1881.DOCX", "https://docs.wto.org/imrd/directdoc.asp?DDFDocuments/u/G/TBTN24/CHN1881.DOCX")</f>
        <v>https://docs.wto.org/imrd/directdoc.asp?DDFDocuments/u/G/TBTN24/CHN1881.DOCX</v>
      </c>
      <c r="R161" s="6" t="str">
        <f>HYPERLINK("https://docs.wto.org/imrd/directdoc.asp?DDFDocuments/v/G/TBTN24/CHN1881.DOCX", "https://docs.wto.org/imrd/directdoc.asp?DDFDocuments/v/G/TBTN24/CHN1881.DOCX")</f>
        <v>https://docs.wto.org/imrd/directdoc.asp?DDFDocuments/v/G/TBTN24/CHN1881.DOCX</v>
      </c>
    </row>
    <row r="162" spans="1:18" ht="60" customHeight="1" x14ac:dyDescent="0.25">
      <c r="A162" s="2" t="s">
        <v>999</v>
      </c>
      <c r="B162" s="7">
        <v>45518</v>
      </c>
      <c r="C162" s="6" t="str">
        <f>HYPERLINK("https://eping.wto.org/en/Search?viewData= G/TBT/N/USA/2137"," G/TBT/N/USA/2137")</f>
        <v xml:space="preserve"> G/TBT/N/USA/2137</v>
      </c>
      <c r="D162" s="6" t="s">
        <v>53</v>
      </c>
      <c r="E162" s="8" t="s">
        <v>453</v>
      </c>
      <c r="F162" s="8" t="s">
        <v>454</v>
      </c>
      <c r="G162" s="8" t="s">
        <v>455</v>
      </c>
      <c r="H162" s="6" t="s">
        <v>22</v>
      </c>
      <c r="I162" s="6" t="s">
        <v>456</v>
      </c>
      <c r="J162" s="6" t="s">
        <v>292</v>
      </c>
      <c r="K162" s="6" t="s">
        <v>22</v>
      </c>
      <c r="L162" s="6"/>
      <c r="M162" s="7">
        <v>45580</v>
      </c>
      <c r="N162" s="6" t="s">
        <v>24</v>
      </c>
      <c r="O162" s="8" t="s">
        <v>457</v>
      </c>
      <c r="P162" s="6" t="str">
        <f>HYPERLINK("https://docs.wto.org/imrd/directdoc.asp?DDFDocuments/t/G/TBTN24/USA2137.DOCX", "https://docs.wto.org/imrd/directdoc.asp?DDFDocuments/t/G/TBTN24/USA2137.DOCX")</f>
        <v>https://docs.wto.org/imrd/directdoc.asp?DDFDocuments/t/G/TBTN24/USA2137.DOCX</v>
      </c>
      <c r="Q162" s="6" t="str">
        <f>HYPERLINK("https://docs.wto.org/imrd/directdoc.asp?DDFDocuments/u/G/TBTN24/USA2137.DOCX", "https://docs.wto.org/imrd/directdoc.asp?DDFDocuments/u/G/TBTN24/USA2137.DOCX")</f>
        <v>https://docs.wto.org/imrd/directdoc.asp?DDFDocuments/u/G/TBTN24/USA2137.DOCX</v>
      </c>
      <c r="R162" s="6" t="str">
        <f>HYPERLINK("https://docs.wto.org/imrd/directdoc.asp?DDFDocuments/v/G/TBTN24/USA2137.DOCX", "https://docs.wto.org/imrd/directdoc.asp?DDFDocuments/v/G/TBTN24/USA2137.DOCX")</f>
        <v>https://docs.wto.org/imrd/directdoc.asp?DDFDocuments/v/G/TBTN24/USA2137.DOCX</v>
      </c>
    </row>
    <row r="163" spans="1:18" ht="60" customHeight="1" x14ac:dyDescent="0.25">
      <c r="A163" s="2" t="s">
        <v>954</v>
      </c>
      <c r="B163" s="7">
        <v>45531</v>
      </c>
      <c r="C163" s="6" t="str">
        <f>HYPERLINK("https://eping.wto.org/en/Search?viewData= G/TBT/N/CHN/1888"," G/TBT/N/CHN/1888")</f>
        <v xml:space="preserve"> G/TBT/N/CHN/1888</v>
      </c>
      <c r="D163" s="6" t="s">
        <v>96</v>
      </c>
      <c r="E163" s="8" t="s">
        <v>148</v>
      </c>
      <c r="F163" s="8" t="s">
        <v>149</v>
      </c>
      <c r="G163" s="8" t="s">
        <v>150</v>
      </c>
      <c r="H163" s="6" t="s">
        <v>151</v>
      </c>
      <c r="I163" s="6" t="s">
        <v>152</v>
      </c>
      <c r="J163" s="6" t="s">
        <v>43</v>
      </c>
      <c r="K163" s="6" t="s">
        <v>22</v>
      </c>
      <c r="L163" s="6"/>
      <c r="M163" s="7">
        <v>45591</v>
      </c>
      <c r="N163" s="6" t="s">
        <v>24</v>
      </c>
      <c r="O163" s="8" t="s">
        <v>153</v>
      </c>
      <c r="P163" s="6" t="str">
        <f>HYPERLINK("https://docs.wto.org/imrd/directdoc.asp?DDFDocuments/t/G/TBTN24/CHN1888.DOCX", "https://docs.wto.org/imrd/directdoc.asp?DDFDocuments/t/G/TBTN24/CHN1888.DOCX")</f>
        <v>https://docs.wto.org/imrd/directdoc.asp?DDFDocuments/t/G/TBTN24/CHN1888.DOCX</v>
      </c>
      <c r="Q163" s="6" t="str">
        <f>HYPERLINK("https://docs.wto.org/imrd/directdoc.asp?DDFDocuments/u/G/TBTN24/CHN1888.DOCX", "https://docs.wto.org/imrd/directdoc.asp?DDFDocuments/u/G/TBTN24/CHN1888.DOCX")</f>
        <v>https://docs.wto.org/imrd/directdoc.asp?DDFDocuments/u/G/TBTN24/CHN1888.DOCX</v>
      </c>
      <c r="R163" s="6" t="str">
        <f>HYPERLINK("https://docs.wto.org/imrd/directdoc.asp?DDFDocuments/v/G/TBTN24/CHN1888.DOCX", "https://docs.wto.org/imrd/directdoc.asp?DDFDocuments/v/G/TBTN24/CHN1888.DOCX")</f>
        <v>https://docs.wto.org/imrd/directdoc.asp?DDFDocuments/v/G/TBTN24/CHN1888.DOCX</v>
      </c>
    </row>
    <row r="164" spans="1:18" ht="60" customHeight="1" x14ac:dyDescent="0.25">
      <c r="A164" s="2" t="s">
        <v>1082</v>
      </c>
      <c r="B164" s="7">
        <v>45505</v>
      </c>
      <c r="C164" s="6" t="str">
        <f>HYPERLINK("https://eping.wto.org/en/Search?viewData= G/TBT/N/CHN/1882"," G/TBT/N/CHN/1882")</f>
        <v xml:space="preserve"> G/TBT/N/CHN/1882</v>
      </c>
      <c r="D164" s="6" t="s">
        <v>96</v>
      </c>
      <c r="E164" s="8" t="s">
        <v>866</v>
      </c>
      <c r="F164" s="8" t="s">
        <v>867</v>
      </c>
      <c r="G164" s="8" t="s">
        <v>868</v>
      </c>
      <c r="H164" s="6" t="s">
        <v>869</v>
      </c>
      <c r="I164" s="6" t="s">
        <v>870</v>
      </c>
      <c r="J164" s="6" t="s">
        <v>43</v>
      </c>
      <c r="K164" s="6" t="s">
        <v>22</v>
      </c>
      <c r="L164" s="6"/>
      <c r="M164" s="7">
        <v>45565</v>
      </c>
      <c r="N164" s="6" t="s">
        <v>24</v>
      </c>
      <c r="O164" s="8" t="s">
        <v>871</v>
      </c>
      <c r="P164" s="6" t="str">
        <f>HYPERLINK("https://docs.wto.org/imrd/directdoc.asp?DDFDocuments/t/G/TBTN24/CHN1882.DOCX", "https://docs.wto.org/imrd/directdoc.asp?DDFDocuments/t/G/TBTN24/CHN1882.DOCX")</f>
        <v>https://docs.wto.org/imrd/directdoc.asp?DDFDocuments/t/G/TBTN24/CHN1882.DOCX</v>
      </c>
      <c r="Q164" s="6" t="str">
        <f>HYPERLINK("https://docs.wto.org/imrd/directdoc.asp?DDFDocuments/u/G/TBTN24/CHN1882.DOCX", "https://docs.wto.org/imrd/directdoc.asp?DDFDocuments/u/G/TBTN24/CHN1882.DOCX")</f>
        <v>https://docs.wto.org/imrd/directdoc.asp?DDFDocuments/u/G/TBTN24/CHN1882.DOCX</v>
      </c>
      <c r="R164" s="6" t="str">
        <f>HYPERLINK("https://docs.wto.org/imrd/directdoc.asp?DDFDocuments/v/G/TBTN24/CHN1882.DOCX", "https://docs.wto.org/imrd/directdoc.asp?DDFDocuments/v/G/TBTN24/CHN1882.DOCX")</f>
        <v>https://docs.wto.org/imrd/directdoc.asp?DDFDocuments/v/G/TBTN24/CHN1882.DOCX</v>
      </c>
    </row>
    <row r="165" spans="1:18" ht="60" customHeight="1" x14ac:dyDescent="0.25">
      <c r="A165" s="2" t="s">
        <v>950</v>
      </c>
      <c r="B165" s="7">
        <v>45531</v>
      </c>
      <c r="C165" s="6" t="str">
        <f>HYPERLINK("https://eping.wto.org/en/Search?viewData= G/TBT/N/CHN/1889"," G/TBT/N/CHN/1889")</f>
        <v xml:space="preserve"> G/TBT/N/CHN/1889</v>
      </c>
      <c r="D165" s="6" t="s">
        <v>96</v>
      </c>
      <c r="E165" s="8" t="s">
        <v>111</v>
      </c>
      <c r="F165" s="8" t="s">
        <v>112</v>
      </c>
      <c r="G165" s="8" t="s">
        <v>113</v>
      </c>
      <c r="H165" s="6" t="s">
        <v>114</v>
      </c>
      <c r="I165" s="6" t="s">
        <v>115</v>
      </c>
      <c r="J165" s="6" t="s">
        <v>116</v>
      </c>
      <c r="K165" s="6" t="s">
        <v>22</v>
      </c>
      <c r="L165" s="6"/>
      <c r="M165" s="7">
        <v>45591</v>
      </c>
      <c r="N165" s="6" t="s">
        <v>24</v>
      </c>
      <c r="O165" s="8" t="s">
        <v>117</v>
      </c>
      <c r="P165" s="6" t="str">
        <f>HYPERLINK("https://docs.wto.org/imrd/directdoc.asp?DDFDocuments/t/G/TBTN24/CHN1889.DOCX", "https://docs.wto.org/imrd/directdoc.asp?DDFDocuments/t/G/TBTN24/CHN1889.DOCX")</f>
        <v>https://docs.wto.org/imrd/directdoc.asp?DDFDocuments/t/G/TBTN24/CHN1889.DOCX</v>
      </c>
      <c r="Q165" s="6" t="str">
        <f>HYPERLINK("https://docs.wto.org/imrd/directdoc.asp?DDFDocuments/u/G/TBTN24/CHN1889.DOCX", "https://docs.wto.org/imrd/directdoc.asp?DDFDocuments/u/G/TBTN24/CHN1889.DOCX")</f>
        <v>https://docs.wto.org/imrd/directdoc.asp?DDFDocuments/u/G/TBTN24/CHN1889.DOCX</v>
      </c>
      <c r="R165" s="6" t="str">
        <f>HYPERLINK("https://docs.wto.org/imrd/directdoc.asp?DDFDocuments/v/G/TBTN24/CHN1889.DOCX", "https://docs.wto.org/imrd/directdoc.asp?DDFDocuments/v/G/TBTN24/CHN1889.DOCX")</f>
        <v>https://docs.wto.org/imrd/directdoc.asp?DDFDocuments/v/G/TBTN24/CHN1889.DOCX</v>
      </c>
    </row>
    <row r="166" spans="1:18" ht="60" customHeight="1" x14ac:dyDescent="0.25">
      <c r="A166" s="2" t="s">
        <v>1075</v>
      </c>
      <c r="B166" s="7">
        <v>45509</v>
      </c>
      <c r="C166" s="6" t="str">
        <f>HYPERLINK("https://eping.wto.org/en/Search?viewData= G/TBT/N/MEX/535"," G/TBT/N/MEX/535")</f>
        <v xml:space="preserve"> G/TBT/N/MEX/535</v>
      </c>
      <c r="D166" s="6" t="s">
        <v>353</v>
      </c>
      <c r="E166" s="8" t="s">
        <v>802</v>
      </c>
      <c r="F166" s="8" t="s">
        <v>803</v>
      </c>
      <c r="G166" s="8" t="s">
        <v>804</v>
      </c>
      <c r="H166" s="6" t="s">
        <v>22</v>
      </c>
      <c r="I166" s="6" t="s">
        <v>22</v>
      </c>
      <c r="J166" s="6" t="s">
        <v>43</v>
      </c>
      <c r="K166" s="6" t="s">
        <v>94</v>
      </c>
      <c r="L166" s="6"/>
      <c r="M166" s="7">
        <v>45569</v>
      </c>
      <c r="N166" s="6" t="s">
        <v>24</v>
      </c>
      <c r="O166" s="8" t="s">
        <v>805</v>
      </c>
      <c r="P166" s="6" t="str">
        <f>HYPERLINK("https://docs.wto.org/imrd/directdoc.asp?DDFDocuments/t/G/TBTN24/MEX535.DOCX", "https://docs.wto.org/imrd/directdoc.asp?DDFDocuments/t/G/TBTN24/MEX535.DOCX")</f>
        <v>https://docs.wto.org/imrd/directdoc.asp?DDFDocuments/t/G/TBTN24/MEX535.DOCX</v>
      </c>
      <c r="Q166" s="6" t="str">
        <f>HYPERLINK("https://docs.wto.org/imrd/directdoc.asp?DDFDocuments/u/G/TBTN24/MEX535.DOCX", "https://docs.wto.org/imrd/directdoc.asp?DDFDocuments/u/G/TBTN24/MEX535.DOCX")</f>
        <v>https://docs.wto.org/imrd/directdoc.asp?DDFDocuments/u/G/TBTN24/MEX535.DOCX</v>
      </c>
      <c r="R166" s="6" t="str">
        <f>HYPERLINK("https://docs.wto.org/imrd/directdoc.asp?DDFDocuments/v/G/TBTN24/MEX535.DOCX", "https://docs.wto.org/imrd/directdoc.asp?DDFDocuments/v/G/TBTN24/MEX535.DOCX")</f>
        <v>https://docs.wto.org/imrd/directdoc.asp?DDFDocuments/v/G/TBTN24/MEX535.DOCX</v>
      </c>
    </row>
    <row r="167" spans="1:18" ht="60" customHeight="1" x14ac:dyDescent="0.25">
      <c r="A167" s="2" t="s">
        <v>971</v>
      </c>
      <c r="B167" s="7">
        <v>45531</v>
      </c>
      <c r="C167" s="6" t="str">
        <f>HYPERLINK("https://eping.wto.org/en/Search?viewData= G/TBT/N/CHN/1902"," G/TBT/N/CHN/1902")</f>
        <v xml:space="preserve"> G/TBT/N/CHN/1902</v>
      </c>
      <c r="D167" s="6" t="s">
        <v>96</v>
      </c>
      <c r="E167" s="8" t="s">
        <v>134</v>
      </c>
      <c r="F167" s="8" t="s">
        <v>135</v>
      </c>
      <c r="G167" s="8" t="s">
        <v>136</v>
      </c>
      <c r="H167" s="6" t="s">
        <v>137</v>
      </c>
      <c r="I167" s="6" t="s">
        <v>138</v>
      </c>
      <c r="J167" s="6" t="s">
        <v>139</v>
      </c>
      <c r="K167" s="6" t="s">
        <v>22</v>
      </c>
      <c r="L167" s="6"/>
      <c r="M167" s="7">
        <v>45591</v>
      </c>
      <c r="N167" s="6" t="s">
        <v>24</v>
      </c>
      <c r="O167" s="8" t="s">
        <v>140</v>
      </c>
      <c r="P167" s="6" t="str">
        <f>HYPERLINK("https://docs.wto.org/imrd/directdoc.asp?DDFDocuments/t/G/TBTN24/CHN1902.DOCX", "https://docs.wto.org/imrd/directdoc.asp?DDFDocuments/t/G/TBTN24/CHN1902.DOCX")</f>
        <v>https://docs.wto.org/imrd/directdoc.asp?DDFDocuments/t/G/TBTN24/CHN1902.DOCX</v>
      </c>
      <c r="Q167" s="6" t="str">
        <f>HYPERLINK("https://docs.wto.org/imrd/directdoc.asp?DDFDocuments/u/G/TBTN24/CHN1902.DOCX", "https://docs.wto.org/imrd/directdoc.asp?DDFDocuments/u/G/TBTN24/CHN1902.DOCX")</f>
        <v>https://docs.wto.org/imrd/directdoc.asp?DDFDocuments/u/G/TBTN24/CHN1902.DOCX</v>
      </c>
      <c r="R167" s="6" t="str">
        <f>HYPERLINK("https://docs.wto.org/imrd/directdoc.asp?DDFDocuments/v/G/TBTN24/CHN1902.DOCX", "https://docs.wto.org/imrd/directdoc.asp?DDFDocuments/v/G/TBTN24/CHN1902.DOCX")</f>
        <v>https://docs.wto.org/imrd/directdoc.asp?DDFDocuments/v/G/TBTN24/CHN1902.DOCX</v>
      </c>
    </row>
    <row r="168" spans="1:18" ht="60" customHeight="1" x14ac:dyDescent="0.25">
      <c r="A168" s="2" t="s">
        <v>971</v>
      </c>
      <c r="B168" s="7">
        <v>45520</v>
      </c>
      <c r="C168" s="6" t="str">
        <f>HYPERLINK("https://eping.wto.org/en/Search?viewData= G/TBT/N/SGP/72"," G/TBT/N/SGP/72")</f>
        <v xml:space="preserve"> G/TBT/N/SGP/72</v>
      </c>
      <c r="D168" s="6" t="s">
        <v>411</v>
      </c>
      <c r="E168" s="8" t="s">
        <v>412</v>
      </c>
      <c r="F168" s="8" t="s">
        <v>413</v>
      </c>
      <c r="G168" s="8" t="s">
        <v>414</v>
      </c>
      <c r="H168" s="6" t="s">
        <v>415</v>
      </c>
      <c r="I168" s="6" t="s">
        <v>416</v>
      </c>
      <c r="J168" s="6" t="s">
        <v>43</v>
      </c>
      <c r="K168" s="6" t="s">
        <v>22</v>
      </c>
      <c r="L168" s="6"/>
      <c r="M168" s="7">
        <v>45580</v>
      </c>
      <c r="N168" s="6" t="s">
        <v>24</v>
      </c>
      <c r="O168" s="6"/>
      <c r="P168" s="6" t="str">
        <f>HYPERLINK("https://docs.wto.org/imrd/directdoc.asp?DDFDocuments/t/G/TBTN24/SGP72.DOCX", "https://docs.wto.org/imrd/directdoc.asp?DDFDocuments/t/G/TBTN24/SGP72.DOCX")</f>
        <v>https://docs.wto.org/imrd/directdoc.asp?DDFDocuments/t/G/TBTN24/SGP72.DOCX</v>
      </c>
      <c r="Q168" s="6" t="str">
        <f>HYPERLINK("https://docs.wto.org/imrd/directdoc.asp?DDFDocuments/u/G/TBTN24/SGP72.DOCX", "https://docs.wto.org/imrd/directdoc.asp?DDFDocuments/u/G/TBTN24/SGP72.DOCX")</f>
        <v>https://docs.wto.org/imrd/directdoc.asp?DDFDocuments/u/G/TBTN24/SGP72.DOCX</v>
      </c>
      <c r="R168" s="6" t="str">
        <f>HYPERLINK("https://docs.wto.org/imrd/directdoc.asp?DDFDocuments/v/G/TBTN24/SGP72.DOCX", "https://docs.wto.org/imrd/directdoc.asp?DDFDocuments/v/G/TBTN24/SGP72.DOCX")</f>
        <v>https://docs.wto.org/imrd/directdoc.asp?DDFDocuments/v/G/TBTN24/SGP72.DOCX</v>
      </c>
    </row>
    <row r="169" spans="1:18" ht="60" customHeight="1" x14ac:dyDescent="0.25">
      <c r="A169" s="2" t="s">
        <v>1048</v>
      </c>
      <c r="B169" s="7">
        <v>45516</v>
      </c>
      <c r="C169" s="6" t="str">
        <f>HYPERLINK("https://eping.wto.org/en/Search?viewData= G/TBT/N/TUR/214"," G/TBT/N/TUR/214")</f>
        <v xml:space="preserve"> G/TBT/N/TUR/214</v>
      </c>
      <c r="D169" s="6" t="s">
        <v>359</v>
      </c>
      <c r="E169" s="8" t="s">
        <v>685</v>
      </c>
      <c r="F169" s="8" t="s">
        <v>686</v>
      </c>
      <c r="G169" s="8" t="s">
        <v>687</v>
      </c>
      <c r="H169" s="6" t="s">
        <v>22</v>
      </c>
      <c r="I169" s="6" t="s">
        <v>22</v>
      </c>
      <c r="J169" s="6" t="s">
        <v>688</v>
      </c>
      <c r="K169" s="6" t="s">
        <v>22</v>
      </c>
      <c r="L169" s="6"/>
      <c r="M169" s="7">
        <v>45576</v>
      </c>
      <c r="N169" s="6" t="s">
        <v>24</v>
      </c>
      <c r="O169" s="8" t="s">
        <v>689</v>
      </c>
      <c r="P169" s="6" t="str">
        <f>HYPERLINK("https://docs.wto.org/imrd/directdoc.asp?DDFDocuments/t/G/TBTN24/TUR214.DOCX", "https://docs.wto.org/imrd/directdoc.asp?DDFDocuments/t/G/TBTN24/TUR214.DOCX")</f>
        <v>https://docs.wto.org/imrd/directdoc.asp?DDFDocuments/t/G/TBTN24/TUR214.DOCX</v>
      </c>
      <c r="Q169" s="6" t="str">
        <f>HYPERLINK("https://docs.wto.org/imrd/directdoc.asp?DDFDocuments/u/G/TBTN24/TUR214.DOCX", "https://docs.wto.org/imrd/directdoc.asp?DDFDocuments/u/G/TBTN24/TUR214.DOCX")</f>
        <v>https://docs.wto.org/imrd/directdoc.asp?DDFDocuments/u/G/TBTN24/TUR214.DOCX</v>
      </c>
      <c r="R169" s="6" t="str">
        <f>HYPERLINK("https://docs.wto.org/imrd/directdoc.asp?DDFDocuments/v/G/TBTN24/TUR214.DOCX", "https://docs.wto.org/imrd/directdoc.asp?DDFDocuments/v/G/TBTN24/TUR214.DOCX")</f>
        <v>https://docs.wto.org/imrd/directdoc.asp?DDFDocuments/v/G/TBTN24/TUR214.DOCX</v>
      </c>
    </row>
    <row r="170" spans="1:18" ht="60" customHeight="1" x14ac:dyDescent="0.25">
      <c r="A170" s="2" t="s">
        <v>983</v>
      </c>
      <c r="B170" s="7">
        <v>45526</v>
      </c>
      <c r="C170" s="6" t="str">
        <f>HYPERLINK("https://eping.wto.org/en/Search?viewData= G/TBT/N/ARM/100"," G/TBT/N/ARM/100")</f>
        <v xml:space="preserve"> G/TBT/N/ARM/100</v>
      </c>
      <c r="D170" s="6" t="s">
        <v>314</v>
      </c>
      <c r="E170" s="8" t="s">
        <v>320</v>
      </c>
      <c r="F170" s="8" t="s">
        <v>321</v>
      </c>
      <c r="G170" s="8" t="s">
        <v>322</v>
      </c>
      <c r="H170" s="6" t="s">
        <v>22</v>
      </c>
      <c r="I170" s="6" t="s">
        <v>323</v>
      </c>
      <c r="J170" s="6" t="s">
        <v>43</v>
      </c>
      <c r="K170" s="6" t="s">
        <v>22</v>
      </c>
      <c r="L170" s="6"/>
      <c r="M170" s="7">
        <v>45554</v>
      </c>
      <c r="N170" s="6" t="s">
        <v>24</v>
      </c>
      <c r="O170" s="6"/>
      <c r="P170" s="6" t="str">
        <f>HYPERLINK("https://docs.wto.org/imrd/directdoc.asp?DDFDocuments/t/G/TBTN24/ARM100.DOCX", "https://docs.wto.org/imrd/directdoc.asp?DDFDocuments/t/G/TBTN24/ARM100.DOCX")</f>
        <v>https://docs.wto.org/imrd/directdoc.asp?DDFDocuments/t/G/TBTN24/ARM100.DOCX</v>
      </c>
      <c r="Q170" s="6" t="str">
        <f>HYPERLINK("https://docs.wto.org/imrd/directdoc.asp?DDFDocuments/u/G/TBTN24/ARM100.DOCX", "https://docs.wto.org/imrd/directdoc.asp?DDFDocuments/u/G/TBTN24/ARM100.DOCX")</f>
        <v>https://docs.wto.org/imrd/directdoc.asp?DDFDocuments/u/G/TBTN24/ARM100.DOCX</v>
      </c>
      <c r="R170" s="6" t="str">
        <f>HYPERLINK("https://docs.wto.org/imrd/directdoc.asp?DDFDocuments/v/G/TBTN24/ARM100.DOCX", "https://docs.wto.org/imrd/directdoc.asp?DDFDocuments/v/G/TBTN24/ARM100.DOCX")</f>
        <v>https://docs.wto.org/imrd/directdoc.asp?DDFDocuments/v/G/TBTN24/ARM100.DOCX</v>
      </c>
    </row>
    <row r="171" spans="1:18" ht="60" customHeight="1" x14ac:dyDescent="0.25">
      <c r="A171" s="2" t="s">
        <v>1085</v>
      </c>
      <c r="B171" s="7">
        <v>45505</v>
      </c>
      <c r="C171" s="6" t="str">
        <f>HYPERLINK("https://eping.wto.org/en/Search?viewData= G/TBT/N/CHN/1878"," G/TBT/N/CHN/1878")</f>
        <v xml:space="preserve"> G/TBT/N/CHN/1878</v>
      </c>
      <c r="D171" s="6" t="s">
        <v>96</v>
      </c>
      <c r="E171" s="8" t="s">
        <v>892</v>
      </c>
      <c r="F171" s="8" t="s">
        <v>893</v>
      </c>
      <c r="G171" s="8" t="s">
        <v>894</v>
      </c>
      <c r="H171" s="6" t="s">
        <v>895</v>
      </c>
      <c r="I171" s="6" t="s">
        <v>896</v>
      </c>
      <c r="J171" s="6" t="s">
        <v>102</v>
      </c>
      <c r="K171" s="6" t="s">
        <v>94</v>
      </c>
      <c r="L171" s="6"/>
      <c r="M171" s="7">
        <v>45565</v>
      </c>
      <c r="N171" s="6" t="s">
        <v>24</v>
      </c>
      <c r="O171" s="8" t="s">
        <v>897</v>
      </c>
      <c r="P171" s="6" t="str">
        <f>HYPERLINK("https://docs.wto.org/imrd/directdoc.asp?DDFDocuments/t/G/TBTN24/CHN1878.DOCX", "https://docs.wto.org/imrd/directdoc.asp?DDFDocuments/t/G/TBTN24/CHN1878.DOCX")</f>
        <v>https://docs.wto.org/imrd/directdoc.asp?DDFDocuments/t/G/TBTN24/CHN1878.DOCX</v>
      </c>
      <c r="Q171" s="6" t="str">
        <f>HYPERLINK("https://docs.wto.org/imrd/directdoc.asp?DDFDocuments/u/G/TBTN24/CHN1878.DOCX", "https://docs.wto.org/imrd/directdoc.asp?DDFDocuments/u/G/TBTN24/CHN1878.DOCX")</f>
        <v>https://docs.wto.org/imrd/directdoc.asp?DDFDocuments/u/G/TBTN24/CHN1878.DOCX</v>
      </c>
      <c r="R171" s="6" t="str">
        <f>HYPERLINK("https://docs.wto.org/imrd/directdoc.asp?DDFDocuments/v/G/TBTN24/CHN1878.DOCX", "https://docs.wto.org/imrd/directdoc.asp?DDFDocuments/v/G/TBTN24/CHN1878.DOCX")</f>
        <v>https://docs.wto.org/imrd/directdoc.asp?DDFDocuments/v/G/TBTN24/CHN1878.DOCX</v>
      </c>
    </row>
    <row r="172" spans="1:18" ht="60" customHeight="1" x14ac:dyDescent="0.25">
      <c r="A172" s="2" t="s">
        <v>985</v>
      </c>
      <c r="B172" s="7">
        <v>45526</v>
      </c>
      <c r="C172" s="6" t="str">
        <f>HYPERLINK("https://eping.wto.org/en/Search?viewData= G/TBT/N/ARE/621"," G/TBT/N/ARE/621")</f>
        <v xml:space="preserve"> G/TBT/N/ARE/621</v>
      </c>
      <c r="D172" s="6" t="s">
        <v>297</v>
      </c>
      <c r="E172" s="8" t="s">
        <v>330</v>
      </c>
      <c r="F172" s="8" t="s">
        <v>331</v>
      </c>
      <c r="G172" s="8" t="s">
        <v>332</v>
      </c>
      <c r="H172" s="6" t="s">
        <v>22</v>
      </c>
      <c r="I172" s="6" t="s">
        <v>333</v>
      </c>
      <c r="J172" s="6" t="s">
        <v>334</v>
      </c>
      <c r="K172" s="6" t="s">
        <v>22</v>
      </c>
      <c r="L172" s="6"/>
      <c r="M172" s="7">
        <v>45586</v>
      </c>
      <c r="N172" s="6" t="s">
        <v>24</v>
      </c>
      <c r="O172" s="8" t="s">
        <v>335</v>
      </c>
      <c r="P172" s="6" t="str">
        <f>HYPERLINK("https://docs.wto.org/imrd/directdoc.asp?DDFDocuments/t/G/TBTN24/ARE621.DOCX", "https://docs.wto.org/imrd/directdoc.asp?DDFDocuments/t/G/TBTN24/ARE621.DOCX")</f>
        <v>https://docs.wto.org/imrd/directdoc.asp?DDFDocuments/t/G/TBTN24/ARE621.DOCX</v>
      </c>
      <c r="Q172" s="6" t="str">
        <f>HYPERLINK("https://docs.wto.org/imrd/directdoc.asp?DDFDocuments/u/G/TBTN24/ARE621.DOCX", "https://docs.wto.org/imrd/directdoc.asp?DDFDocuments/u/G/TBTN24/ARE621.DOCX")</f>
        <v>https://docs.wto.org/imrd/directdoc.asp?DDFDocuments/u/G/TBTN24/ARE621.DOCX</v>
      </c>
      <c r="R172" s="6" t="str">
        <f>HYPERLINK("https://docs.wto.org/imrd/directdoc.asp?DDFDocuments/v/G/TBTN24/ARE621.DOCX", "https://docs.wto.org/imrd/directdoc.asp?DDFDocuments/v/G/TBTN24/ARE621.DOCX")</f>
        <v>https://docs.wto.org/imrd/directdoc.asp?DDFDocuments/v/G/TBTN24/ARE621.DOCX</v>
      </c>
    </row>
    <row r="173" spans="1:18" ht="60" customHeight="1" x14ac:dyDescent="0.25">
      <c r="A173" s="2" t="s">
        <v>985</v>
      </c>
      <c r="B173" s="7">
        <v>45526</v>
      </c>
      <c r="C173" s="6" t="str">
        <f>HYPERLINK("https://eping.wto.org/en/Search?viewData= G/TBT/N/ARE/622"," G/TBT/N/ARE/622")</f>
        <v xml:space="preserve"> G/TBT/N/ARE/622</v>
      </c>
      <c r="D173" s="6" t="s">
        <v>297</v>
      </c>
      <c r="E173" s="8" t="s">
        <v>336</v>
      </c>
      <c r="F173" s="8" t="s">
        <v>337</v>
      </c>
      <c r="G173" s="8" t="s">
        <v>332</v>
      </c>
      <c r="H173" s="6" t="s">
        <v>22</v>
      </c>
      <c r="I173" s="6" t="s">
        <v>333</v>
      </c>
      <c r="J173" s="6" t="s">
        <v>334</v>
      </c>
      <c r="K173" s="6" t="s">
        <v>22</v>
      </c>
      <c r="L173" s="6"/>
      <c r="M173" s="7">
        <v>45586</v>
      </c>
      <c r="N173" s="6" t="s">
        <v>24</v>
      </c>
      <c r="O173" s="8" t="s">
        <v>338</v>
      </c>
      <c r="P173" s="6" t="str">
        <f>HYPERLINK("https://docs.wto.org/imrd/directdoc.asp?DDFDocuments/t/G/TBTN24/ARE622.DOCX", "https://docs.wto.org/imrd/directdoc.asp?DDFDocuments/t/G/TBTN24/ARE622.DOCX")</f>
        <v>https://docs.wto.org/imrd/directdoc.asp?DDFDocuments/t/G/TBTN24/ARE622.DOCX</v>
      </c>
      <c r="Q173" s="6" t="str">
        <f>HYPERLINK("https://docs.wto.org/imrd/directdoc.asp?DDFDocuments/u/G/TBTN24/ARE622.DOCX", "https://docs.wto.org/imrd/directdoc.asp?DDFDocuments/u/G/TBTN24/ARE622.DOCX")</f>
        <v>https://docs.wto.org/imrd/directdoc.asp?DDFDocuments/u/G/TBTN24/ARE622.DOCX</v>
      </c>
      <c r="R173" s="6" t="str">
        <f>HYPERLINK("https://docs.wto.org/imrd/directdoc.asp?DDFDocuments/v/G/TBTN24/ARE622.DOCX", "https://docs.wto.org/imrd/directdoc.asp?DDFDocuments/v/G/TBTN24/ARE622.DOCX")</f>
        <v>https://docs.wto.org/imrd/directdoc.asp?DDFDocuments/v/G/TBTN24/ARE622.DOCX</v>
      </c>
    </row>
    <row r="174" spans="1:18" ht="60" customHeight="1" x14ac:dyDescent="0.25">
      <c r="A174" s="2" t="s">
        <v>1088</v>
      </c>
      <c r="B174" s="7">
        <v>45505</v>
      </c>
      <c r="C174" s="6" t="str">
        <f>HYPERLINK("https://eping.wto.org/en/Search?viewData= G/TBT/N/CHN/1886"," G/TBT/N/CHN/1886")</f>
        <v xml:space="preserve"> G/TBT/N/CHN/1886</v>
      </c>
      <c r="D174" s="6" t="s">
        <v>96</v>
      </c>
      <c r="E174" s="8" t="s">
        <v>914</v>
      </c>
      <c r="F174" s="8" t="s">
        <v>915</v>
      </c>
      <c r="G174" s="8" t="s">
        <v>916</v>
      </c>
      <c r="H174" s="6" t="s">
        <v>917</v>
      </c>
      <c r="I174" s="6" t="s">
        <v>840</v>
      </c>
      <c r="J174" s="6" t="s">
        <v>285</v>
      </c>
      <c r="K174" s="6" t="s">
        <v>22</v>
      </c>
      <c r="L174" s="6"/>
      <c r="M174" s="7">
        <v>45565</v>
      </c>
      <c r="N174" s="6" t="s">
        <v>24</v>
      </c>
      <c r="O174" s="8" t="s">
        <v>918</v>
      </c>
      <c r="P174" s="6" t="str">
        <f>HYPERLINK("https://docs.wto.org/imrd/directdoc.asp?DDFDocuments/t/G/TBTN24/CHN1886.DOCX", "https://docs.wto.org/imrd/directdoc.asp?DDFDocuments/t/G/TBTN24/CHN1886.DOCX")</f>
        <v>https://docs.wto.org/imrd/directdoc.asp?DDFDocuments/t/G/TBTN24/CHN1886.DOCX</v>
      </c>
      <c r="Q174" s="6" t="str">
        <f>HYPERLINK("https://docs.wto.org/imrd/directdoc.asp?DDFDocuments/u/G/TBTN24/CHN1886.DOCX", "https://docs.wto.org/imrd/directdoc.asp?DDFDocuments/u/G/TBTN24/CHN1886.DOCX")</f>
        <v>https://docs.wto.org/imrd/directdoc.asp?DDFDocuments/u/G/TBTN24/CHN1886.DOCX</v>
      </c>
      <c r="R174" s="6" t="str">
        <f>HYPERLINK("https://docs.wto.org/imrd/directdoc.asp?DDFDocuments/v/G/TBTN24/CHN1886.DOCX", "https://docs.wto.org/imrd/directdoc.asp?DDFDocuments/v/G/TBTN24/CHN1886.DOCX")</f>
        <v>https://docs.wto.org/imrd/directdoc.asp?DDFDocuments/v/G/TBTN24/CHN1886.DOCX</v>
      </c>
    </row>
    <row r="175" spans="1:18" ht="60" customHeight="1" x14ac:dyDescent="0.25">
      <c r="A175" s="2" t="s">
        <v>1054</v>
      </c>
      <c r="B175" s="7">
        <v>45513</v>
      </c>
      <c r="C175" s="6" t="str">
        <f>HYPERLINK("https://eping.wto.org/en/Search?viewData= G/TBT/N/TPKM/545"," G/TBT/N/TPKM/545")</f>
        <v xml:space="preserve"> G/TBT/N/TPKM/545</v>
      </c>
      <c r="D175" s="6" t="s">
        <v>118</v>
      </c>
      <c r="E175" s="8" t="s">
        <v>728</v>
      </c>
      <c r="F175" s="8" t="s">
        <v>729</v>
      </c>
      <c r="G175" s="8" t="s">
        <v>730</v>
      </c>
      <c r="H175" s="6" t="s">
        <v>22</v>
      </c>
      <c r="I175" s="6" t="s">
        <v>22</v>
      </c>
      <c r="J175" s="6" t="s">
        <v>285</v>
      </c>
      <c r="K175" s="6" t="s">
        <v>22</v>
      </c>
      <c r="L175" s="6"/>
      <c r="M175" s="7">
        <v>45573</v>
      </c>
      <c r="N175" s="6" t="s">
        <v>24</v>
      </c>
      <c r="O175" s="8" t="s">
        <v>731</v>
      </c>
      <c r="P175" s="6" t="str">
        <f>HYPERLINK("https://docs.wto.org/imrd/directdoc.asp?DDFDocuments/t/G/TBTN24/TPKM545.DOCX", "https://docs.wto.org/imrd/directdoc.asp?DDFDocuments/t/G/TBTN24/TPKM545.DOCX")</f>
        <v>https://docs.wto.org/imrd/directdoc.asp?DDFDocuments/t/G/TBTN24/TPKM545.DOCX</v>
      </c>
      <c r="Q175" s="6" t="str">
        <f>HYPERLINK("https://docs.wto.org/imrd/directdoc.asp?DDFDocuments/u/G/TBTN24/TPKM545.DOCX", "https://docs.wto.org/imrd/directdoc.asp?DDFDocuments/u/G/TBTN24/TPKM545.DOCX")</f>
        <v>https://docs.wto.org/imrd/directdoc.asp?DDFDocuments/u/G/TBTN24/TPKM545.DOCX</v>
      </c>
      <c r="R175" s="6" t="str">
        <f>HYPERLINK("https://docs.wto.org/imrd/directdoc.asp?DDFDocuments/v/G/TBTN24/TPKM545.DOCX", "https://docs.wto.org/imrd/directdoc.asp?DDFDocuments/v/G/TBTN24/TPKM545.DOCX")</f>
        <v>https://docs.wto.org/imrd/directdoc.asp?DDFDocuments/v/G/TBTN24/TPKM545.DOCX</v>
      </c>
    </row>
    <row r="176" spans="1:18" ht="60" customHeight="1" x14ac:dyDescent="0.25">
      <c r="A176" s="2" t="s">
        <v>941</v>
      </c>
      <c r="B176" s="7">
        <v>45534</v>
      </c>
      <c r="C176" s="6" t="str">
        <f>HYPERLINK("https://eping.wto.org/en/Search?viewData= G/TBT/N/JPN/827"," G/TBT/N/JPN/827")</f>
        <v xml:space="preserve"> G/TBT/N/JPN/827</v>
      </c>
      <c r="D176" s="6" t="s">
        <v>17</v>
      </c>
      <c r="E176" s="8" t="s">
        <v>18</v>
      </c>
      <c r="F176" s="8" t="s">
        <v>19</v>
      </c>
      <c r="G176" s="8" t="s">
        <v>20</v>
      </c>
      <c r="H176" s="6" t="s">
        <v>21</v>
      </c>
      <c r="I176" s="6" t="s">
        <v>22</v>
      </c>
      <c r="J176" s="6" t="s">
        <v>23</v>
      </c>
      <c r="K176" s="6" t="s">
        <v>22</v>
      </c>
      <c r="L176" s="6"/>
      <c r="M176" s="7">
        <v>45594</v>
      </c>
      <c r="N176" s="6" t="s">
        <v>24</v>
      </c>
      <c r="O176" s="8" t="s">
        <v>25</v>
      </c>
      <c r="P176" s="6" t="str">
        <f>HYPERLINK("https://docs.wto.org/imrd/directdoc.asp?DDFDocuments/t/G/TBTN24/JPN827.DOCX", "https://docs.wto.org/imrd/directdoc.asp?DDFDocuments/t/G/TBTN24/JPN827.DOCX")</f>
        <v>https://docs.wto.org/imrd/directdoc.asp?DDFDocuments/t/G/TBTN24/JPN827.DOCX</v>
      </c>
      <c r="Q176" s="6"/>
      <c r="R176" s="6"/>
    </row>
    <row r="177" spans="1:18" ht="60" customHeight="1" x14ac:dyDescent="0.25">
      <c r="A177" s="2" t="s">
        <v>939</v>
      </c>
      <c r="B177" s="7">
        <v>45520</v>
      </c>
      <c r="C177" s="6" t="str">
        <f>HYPERLINK("https://eping.wto.org/en/Search?viewData= G/TBT/N/PHL/335"," G/TBT/N/PHL/335")</f>
        <v xml:space="preserve"> G/TBT/N/PHL/335</v>
      </c>
      <c r="D177" s="6" t="s">
        <v>372</v>
      </c>
      <c r="E177" s="8" t="s">
        <v>417</v>
      </c>
      <c r="F177" s="8" t="s">
        <v>418</v>
      </c>
      <c r="G177" s="8" t="s">
        <v>419</v>
      </c>
      <c r="H177" s="6" t="s">
        <v>22</v>
      </c>
      <c r="I177" s="6" t="s">
        <v>420</v>
      </c>
      <c r="J177" s="6" t="s">
        <v>43</v>
      </c>
      <c r="K177" s="6" t="s">
        <v>38</v>
      </c>
      <c r="L177" s="6"/>
      <c r="M177" s="7">
        <v>45583</v>
      </c>
      <c r="N177" s="6" t="s">
        <v>24</v>
      </c>
      <c r="O177" s="8" t="s">
        <v>421</v>
      </c>
      <c r="P177" s="6" t="str">
        <f>HYPERLINK("https://docs.wto.org/imrd/directdoc.asp?DDFDocuments/t/G/TBTN24/PHL335.DOCX", "https://docs.wto.org/imrd/directdoc.asp?DDFDocuments/t/G/TBTN24/PHL335.DOCX")</f>
        <v>https://docs.wto.org/imrd/directdoc.asp?DDFDocuments/t/G/TBTN24/PHL335.DOCX</v>
      </c>
      <c r="Q177" s="6" t="str">
        <f>HYPERLINK("https://docs.wto.org/imrd/directdoc.asp?DDFDocuments/u/G/TBTN24/PHL335.DOCX", "https://docs.wto.org/imrd/directdoc.asp?DDFDocuments/u/G/TBTN24/PHL335.DOCX")</f>
        <v>https://docs.wto.org/imrd/directdoc.asp?DDFDocuments/u/G/TBTN24/PHL335.DOCX</v>
      </c>
      <c r="R177" s="6" t="str">
        <f>HYPERLINK("https://docs.wto.org/imrd/directdoc.asp?DDFDocuments/v/G/TBTN24/PHL335.DOCX", "https://docs.wto.org/imrd/directdoc.asp?DDFDocuments/v/G/TBTN24/PHL335.DOCX")</f>
        <v>https://docs.wto.org/imrd/directdoc.asp?DDFDocuments/v/G/TBTN24/PHL335.DOCX</v>
      </c>
    </row>
    <row r="178" spans="1:18" ht="60" customHeight="1" x14ac:dyDescent="0.25">
      <c r="A178" s="2" t="s">
        <v>939</v>
      </c>
      <c r="B178" s="7">
        <v>45518</v>
      </c>
      <c r="C178" s="6" t="str">
        <f>HYPERLINK("https://eping.wto.org/en/Search?viewData= G/TBT/N/MNG/18"," G/TBT/N/MNG/18")</f>
        <v xml:space="preserve"> G/TBT/N/MNG/18</v>
      </c>
      <c r="D178" s="6" t="s">
        <v>444</v>
      </c>
      <c r="E178" s="8" t="s">
        <v>445</v>
      </c>
      <c r="F178" s="8" t="s">
        <v>446</v>
      </c>
      <c r="G178" s="8" t="s">
        <v>419</v>
      </c>
      <c r="H178" s="6" t="s">
        <v>22</v>
      </c>
      <c r="I178" s="6" t="s">
        <v>420</v>
      </c>
      <c r="J178" s="6" t="s">
        <v>43</v>
      </c>
      <c r="K178" s="6" t="s">
        <v>38</v>
      </c>
      <c r="L178" s="6"/>
      <c r="M178" s="7">
        <v>45578</v>
      </c>
      <c r="N178" s="6" t="s">
        <v>24</v>
      </c>
      <c r="O178" s="8" t="s">
        <v>447</v>
      </c>
      <c r="P178" s="6" t="str">
        <f>HYPERLINK("https://docs.wto.org/imrd/directdoc.asp?DDFDocuments/t/G/TBTN24/MNG18.DOCX", "https://docs.wto.org/imrd/directdoc.asp?DDFDocuments/t/G/TBTN24/MNG18.DOCX")</f>
        <v>https://docs.wto.org/imrd/directdoc.asp?DDFDocuments/t/G/TBTN24/MNG18.DOCX</v>
      </c>
      <c r="Q178" s="6" t="str">
        <f>HYPERLINK("https://docs.wto.org/imrd/directdoc.asp?DDFDocuments/u/G/TBTN24/MNG18.DOCX", "https://docs.wto.org/imrd/directdoc.asp?DDFDocuments/u/G/TBTN24/MNG18.DOCX")</f>
        <v>https://docs.wto.org/imrd/directdoc.asp?DDFDocuments/u/G/TBTN24/MNG18.DOCX</v>
      </c>
      <c r="R178" s="6" t="str">
        <f>HYPERLINK("https://docs.wto.org/imrd/directdoc.asp?DDFDocuments/v/G/TBTN24/MNG18.DOCX", "https://docs.wto.org/imrd/directdoc.asp?DDFDocuments/v/G/TBTN24/MNG18.DOCX")</f>
        <v>https://docs.wto.org/imrd/directdoc.asp?DDFDocuments/v/G/TBTN24/MNG18.DOCX</v>
      </c>
    </row>
    <row r="179" spans="1:18" ht="60" customHeight="1" x14ac:dyDescent="0.25">
      <c r="A179" s="2" t="s">
        <v>982</v>
      </c>
      <c r="B179" s="7">
        <v>45526</v>
      </c>
      <c r="C179" s="6" t="str">
        <f>HYPERLINK("https://eping.wto.org/en/Search?viewData= G/TBT/N/ARM/101"," G/TBT/N/ARM/101")</f>
        <v xml:space="preserve"> G/TBT/N/ARM/101</v>
      </c>
      <c r="D179" s="6" t="s">
        <v>314</v>
      </c>
      <c r="E179" s="8" t="s">
        <v>315</v>
      </c>
      <c r="F179" s="8" t="s">
        <v>316</v>
      </c>
      <c r="G179" s="8" t="s">
        <v>317</v>
      </c>
      <c r="H179" s="6" t="s">
        <v>318</v>
      </c>
      <c r="I179" s="6" t="s">
        <v>319</v>
      </c>
      <c r="J179" s="6" t="s">
        <v>43</v>
      </c>
      <c r="K179" s="6" t="s">
        <v>22</v>
      </c>
      <c r="L179" s="6"/>
      <c r="M179" s="7">
        <v>45555</v>
      </c>
      <c r="N179" s="6" t="s">
        <v>24</v>
      </c>
      <c r="O179" s="6"/>
      <c r="P179" s="6" t="str">
        <f>HYPERLINK("https://docs.wto.org/imrd/directdoc.asp?DDFDocuments/t/G/TBTN24/ARM101.DOCX", "https://docs.wto.org/imrd/directdoc.asp?DDFDocuments/t/G/TBTN24/ARM101.DOCX")</f>
        <v>https://docs.wto.org/imrd/directdoc.asp?DDFDocuments/t/G/TBTN24/ARM101.DOCX</v>
      </c>
      <c r="Q179" s="6" t="str">
        <f>HYPERLINK("https://docs.wto.org/imrd/directdoc.asp?DDFDocuments/u/G/TBTN24/ARM101.DOCX", "https://docs.wto.org/imrd/directdoc.asp?DDFDocuments/u/G/TBTN24/ARM101.DOCX")</f>
        <v>https://docs.wto.org/imrd/directdoc.asp?DDFDocuments/u/G/TBTN24/ARM101.DOCX</v>
      </c>
      <c r="R179" s="6" t="str">
        <f>HYPERLINK("https://docs.wto.org/imrd/directdoc.asp?DDFDocuments/v/G/TBTN24/ARM101.DOCX", "https://docs.wto.org/imrd/directdoc.asp?DDFDocuments/v/G/TBTN24/ARM101.DOCX")</f>
        <v>https://docs.wto.org/imrd/directdoc.asp?DDFDocuments/v/G/TBTN24/ARM101.DOCX</v>
      </c>
    </row>
    <row r="180" spans="1:18" ht="60" customHeight="1" x14ac:dyDescent="0.25">
      <c r="A180" s="2" t="s">
        <v>972</v>
      </c>
      <c r="B180" s="7">
        <v>45531</v>
      </c>
      <c r="C180" s="6" t="str">
        <f>HYPERLINK("https://eping.wto.org/en/Search?viewData= G/TBT/N/CHN/1901"," G/TBT/N/CHN/1901")</f>
        <v xml:space="preserve"> G/TBT/N/CHN/1901</v>
      </c>
      <c r="D180" s="6" t="s">
        <v>96</v>
      </c>
      <c r="E180" s="8" t="s">
        <v>219</v>
      </c>
      <c r="F180" s="8" t="s">
        <v>220</v>
      </c>
      <c r="G180" s="8" t="s">
        <v>221</v>
      </c>
      <c r="H180" s="6" t="s">
        <v>222</v>
      </c>
      <c r="I180" s="6" t="s">
        <v>223</v>
      </c>
      <c r="J180" s="6" t="s">
        <v>43</v>
      </c>
      <c r="K180" s="6" t="s">
        <v>22</v>
      </c>
      <c r="L180" s="6"/>
      <c r="M180" s="7">
        <v>45591</v>
      </c>
      <c r="N180" s="6" t="s">
        <v>24</v>
      </c>
      <c r="O180" s="8" t="s">
        <v>224</v>
      </c>
      <c r="P180" s="6" t="str">
        <f>HYPERLINK("https://docs.wto.org/imrd/directdoc.asp?DDFDocuments/t/G/TBTN24/CHN1901.DOCX", "https://docs.wto.org/imrd/directdoc.asp?DDFDocuments/t/G/TBTN24/CHN1901.DOCX")</f>
        <v>https://docs.wto.org/imrd/directdoc.asp?DDFDocuments/t/G/TBTN24/CHN1901.DOCX</v>
      </c>
      <c r="Q180" s="6"/>
      <c r="R180" s="6" t="str">
        <f>HYPERLINK("https://docs.wto.org/imrd/directdoc.asp?DDFDocuments/v/G/TBTN24/CHN1901.DOCX", "https://docs.wto.org/imrd/directdoc.asp?DDFDocuments/v/G/TBTN24/CHN1901.DOCX")</f>
        <v>https://docs.wto.org/imrd/directdoc.asp?DDFDocuments/v/G/TBTN24/CHN1901.DOCX</v>
      </c>
    </row>
    <row r="181" spans="1:18" ht="60" customHeight="1" x14ac:dyDescent="0.25">
      <c r="A181" s="2" t="s">
        <v>951</v>
      </c>
      <c r="B181" s="7">
        <v>45531</v>
      </c>
      <c r="C181" s="6" t="str">
        <f>HYPERLINK("https://eping.wto.org/en/Search?viewData= G/TBT/N/TPKM/548"," G/TBT/N/TPKM/548")</f>
        <v xml:space="preserve"> G/TBT/N/TPKM/548</v>
      </c>
      <c r="D181" s="6" t="s">
        <v>118</v>
      </c>
      <c r="E181" s="8" t="s">
        <v>119</v>
      </c>
      <c r="F181" s="8" t="s">
        <v>120</v>
      </c>
      <c r="G181" s="8" t="s">
        <v>121</v>
      </c>
      <c r="H181" s="6" t="s">
        <v>122</v>
      </c>
      <c r="I181" s="6" t="s">
        <v>123</v>
      </c>
      <c r="J181" s="6" t="s">
        <v>43</v>
      </c>
      <c r="K181" s="6" t="s">
        <v>22</v>
      </c>
      <c r="L181" s="6"/>
      <c r="M181" s="7">
        <v>45591</v>
      </c>
      <c r="N181" s="6" t="s">
        <v>24</v>
      </c>
      <c r="O181" s="8" t="s">
        <v>124</v>
      </c>
      <c r="P181" s="6" t="str">
        <f>HYPERLINK("https://docs.wto.org/imrd/directdoc.asp?DDFDocuments/t/G/TBTN24/TPKM548.DOCX", "https://docs.wto.org/imrd/directdoc.asp?DDFDocuments/t/G/TBTN24/TPKM548.DOCX")</f>
        <v>https://docs.wto.org/imrd/directdoc.asp?DDFDocuments/t/G/TBTN24/TPKM548.DOCX</v>
      </c>
      <c r="Q181" s="6" t="str">
        <f>HYPERLINK("https://docs.wto.org/imrd/directdoc.asp?DDFDocuments/u/G/TBTN24/TPKM548.DOCX", "https://docs.wto.org/imrd/directdoc.asp?DDFDocuments/u/G/TBTN24/TPKM548.DOCX")</f>
        <v>https://docs.wto.org/imrd/directdoc.asp?DDFDocuments/u/G/TBTN24/TPKM548.DOCX</v>
      </c>
      <c r="R181" s="6" t="str">
        <f>HYPERLINK("https://docs.wto.org/imrd/directdoc.asp?DDFDocuments/v/G/TBTN24/TPKM548.DOCX", "https://docs.wto.org/imrd/directdoc.asp?DDFDocuments/v/G/TBTN24/TPKM548.DOCX")</f>
        <v>https://docs.wto.org/imrd/directdoc.asp?DDFDocuments/v/G/TBTN24/TPKM548.DOCX</v>
      </c>
    </row>
    <row r="182" spans="1:18" ht="60" customHeight="1" x14ac:dyDescent="0.25">
      <c r="A182" s="2" t="s">
        <v>1006</v>
      </c>
      <c r="B182" s="7">
        <v>45517</v>
      </c>
      <c r="C182" s="6" t="str">
        <f>HYPERLINK("https://eping.wto.org/en/Search?viewData= G/TBT/N/BDI/491, G/TBT/N/KEN/1651, G/TBT/N/RWA/1040, G/TBT/N/TZA/1154, G/TBT/N/UGA/1991"," G/TBT/N/BDI/491, G/TBT/N/KEN/1651, G/TBT/N/RWA/1040, G/TBT/N/TZA/1154, G/TBT/N/UGA/1991")</f>
        <v xml:space="preserve"> G/TBT/N/BDI/491, G/TBT/N/KEN/1651, G/TBT/N/RWA/1040, G/TBT/N/TZA/1154, G/TBT/N/UGA/1991</v>
      </c>
      <c r="D182" s="6" t="s">
        <v>494</v>
      </c>
      <c r="E182" s="8" t="s">
        <v>495</v>
      </c>
      <c r="F182" s="8" t="s">
        <v>496</v>
      </c>
      <c r="G182" s="8" t="s">
        <v>497</v>
      </c>
      <c r="H182" s="6" t="s">
        <v>498</v>
      </c>
      <c r="I182" s="6" t="s">
        <v>468</v>
      </c>
      <c r="J182" s="6" t="s">
        <v>469</v>
      </c>
      <c r="K182" s="6" t="s">
        <v>38</v>
      </c>
      <c r="L182" s="6"/>
      <c r="M182" s="7">
        <v>45577</v>
      </c>
      <c r="N182" s="6" t="s">
        <v>24</v>
      </c>
      <c r="O182" s="8" t="s">
        <v>499</v>
      </c>
      <c r="P182" s="6" t="str">
        <f>HYPERLINK("https://docs.wto.org/imrd/directdoc.asp?DDFDocuments/t/G/TBTN24/BDI491.DOCX", "https://docs.wto.org/imrd/directdoc.asp?DDFDocuments/t/G/TBTN24/BDI491.DOCX")</f>
        <v>https://docs.wto.org/imrd/directdoc.asp?DDFDocuments/t/G/TBTN24/BDI491.DOCX</v>
      </c>
      <c r="Q182" s="6" t="str">
        <f>HYPERLINK("https://docs.wto.org/imrd/directdoc.asp?DDFDocuments/u/G/TBTN24/BDI491.DOCX", "https://docs.wto.org/imrd/directdoc.asp?DDFDocuments/u/G/TBTN24/BDI491.DOCX")</f>
        <v>https://docs.wto.org/imrd/directdoc.asp?DDFDocuments/u/G/TBTN24/BDI491.DOCX</v>
      </c>
      <c r="R182" s="6" t="str">
        <f>HYPERLINK("https://docs.wto.org/imrd/directdoc.asp?DDFDocuments/v/G/TBTN24/BDI491.DOCX", "https://docs.wto.org/imrd/directdoc.asp?DDFDocuments/v/G/TBTN24/BDI491.DOCX")</f>
        <v>https://docs.wto.org/imrd/directdoc.asp?DDFDocuments/v/G/TBTN24/BDI491.DOCX</v>
      </c>
    </row>
    <row r="183" spans="1:18" ht="60" customHeight="1" x14ac:dyDescent="0.25">
      <c r="A183" s="2" t="s">
        <v>1006</v>
      </c>
      <c r="B183" s="7">
        <v>45517</v>
      </c>
      <c r="C183" s="6" t="str">
        <f>HYPERLINK("https://eping.wto.org/en/Search?viewData= G/TBT/N/BDI/491, G/TBT/N/KEN/1651, G/TBT/N/RWA/1040, G/TBT/N/TZA/1154, G/TBT/N/UGA/1991"," G/TBT/N/BDI/491, G/TBT/N/KEN/1651, G/TBT/N/RWA/1040, G/TBT/N/TZA/1154, G/TBT/N/UGA/1991")</f>
        <v xml:space="preserve"> G/TBT/N/BDI/491, G/TBT/N/KEN/1651, G/TBT/N/RWA/1040, G/TBT/N/TZA/1154, G/TBT/N/UGA/1991</v>
      </c>
      <c r="D183" s="6" t="s">
        <v>471</v>
      </c>
      <c r="E183" s="8" t="s">
        <v>495</v>
      </c>
      <c r="F183" s="8" t="s">
        <v>496</v>
      </c>
      <c r="G183" s="8" t="s">
        <v>497</v>
      </c>
      <c r="H183" s="6" t="s">
        <v>498</v>
      </c>
      <c r="I183" s="6" t="s">
        <v>468</v>
      </c>
      <c r="J183" s="6" t="s">
        <v>469</v>
      </c>
      <c r="K183" s="6" t="s">
        <v>38</v>
      </c>
      <c r="L183" s="6"/>
      <c r="M183" s="7">
        <v>45577</v>
      </c>
      <c r="N183" s="6" t="s">
        <v>24</v>
      </c>
      <c r="O183" s="8" t="s">
        <v>499</v>
      </c>
      <c r="P183" s="6" t="str">
        <f>HYPERLINK("https://docs.wto.org/imrd/directdoc.asp?DDFDocuments/t/G/TBTN24/BDI491.DOCX", "https://docs.wto.org/imrd/directdoc.asp?DDFDocuments/t/G/TBTN24/BDI491.DOCX")</f>
        <v>https://docs.wto.org/imrd/directdoc.asp?DDFDocuments/t/G/TBTN24/BDI491.DOCX</v>
      </c>
      <c r="Q183" s="6" t="str">
        <f>HYPERLINK("https://docs.wto.org/imrd/directdoc.asp?DDFDocuments/u/G/TBTN24/BDI491.DOCX", "https://docs.wto.org/imrd/directdoc.asp?DDFDocuments/u/G/TBTN24/BDI491.DOCX")</f>
        <v>https://docs.wto.org/imrd/directdoc.asp?DDFDocuments/u/G/TBTN24/BDI491.DOCX</v>
      </c>
      <c r="R183" s="6" t="str">
        <f>HYPERLINK("https://docs.wto.org/imrd/directdoc.asp?DDFDocuments/v/G/TBTN24/BDI491.DOCX", "https://docs.wto.org/imrd/directdoc.asp?DDFDocuments/v/G/TBTN24/BDI491.DOCX")</f>
        <v>https://docs.wto.org/imrd/directdoc.asp?DDFDocuments/v/G/TBTN24/BDI491.DOCX</v>
      </c>
    </row>
    <row r="184" spans="1:18" ht="60" customHeight="1" x14ac:dyDescent="0.25">
      <c r="A184" s="2" t="s">
        <v>1006</v>
      </c>
      <c r="B184" s="7">
        <v>45517</v>
      </c>
      <c r="C184" s="6" t="str">
        <f>HYPERLINK("https://eping.wto.org/en/Search?viewData= G/TBT/N/BDI/491, G/TBT/N/KEN/1651, G/TBT/N/RWA/1040, G/TBT/N/TZA/1154, G/TBT/N/UGA/1991"," G/TBT/N/BDI/491, G/TBT/N/KEN/1651, G/TBT/N/RWA/1040, G/TBT/N/TZA/1154, G/TBT/N/UGA/1991")</f>
        <v xml:space="preserve"> G/TBT/N/BDI/491, G/TBT/N/KEN/1651, G/TBT/N/RWA/1040, G/TBT/N/TZA/1154, G/TBT/N/UGA/1991</v>
      </c>
      <c r="D184" s="6" t="s">
        <v>463</v>
      </c>
      <c r="E184" s="8" t="s">
        <v>495</v>
      </c>
      <c r="F184" s="8" t="s">
        <v>496</v>
      </c>
      <c r="G184" s="8" t="s">
        <v>497</v>
      </c>
      <c r="H184" s="6" t="s">
        <v>498</v>
      </c>
      <c r="I184" s="6" t="s">
        <v>468</v>
      </c>
      <c r="J184" s="6" t="s">
        <v>469</v>
      </c>
      <c r="K184" s="6" t="s">
        <v>38</v>
      </c>
      <c r="L184" s="6"/>
      <c r="M184" s="7">
        <v>45577</v>
      </c>
      <c r="N184" s="6" t="s">
        <v>24</v>
      </c>
      <c r="O184" s="8" t="s">
        <v>499</v>
      </c>
      <c r="P184" s="6" t="str">
        <f>HYPERLINK("https://docs.wto.org/imrd/directdoc.asp?DDFDocuments/t/G/TBTN24/BDI491.DOCX", "https://docs.wto.org/imrd/directdoc.asp?DDFDocuments/t/G/TBTN24/BDI491.DOCX")</f>
        <v>https://docs.wto.org/imrd/directdoc.asp?DDFDocuments/t/G/TBTN24/BDI491.DOCX</v>
      </c>
      <c r="Q184" s="6" t="str">
        <f>HYPERLINK("https://docs.wto.org/imrd/directdoc.asp?DDFDocuments/u/G/TBTN24/BDI491.DOCX", "https://docs.wto.org/imrd/directdoc.asp?DDFDocuments/u/G/TBTN24/BDI491.DOCX")</f>
        <v>https://docs.wto.org/imrd/directdoc.asp?DDFDocuments/u/G/TBTN24/BDI491.DOCX</v>
      </c>
      <c r="R184" s="6" t="str">
        <f>HYPERLINK("https://docs.wto.org/imrd/directdoc.asp?DDFDocuments/v/G/TBTN24/BDI491.DOCX", "https://docs.wto.org/imrd/directdoc.asp?DDFDocuments/v/G/TBTN24/BDI491.DOCX")</f>
        <v>https://docs.wto.org/imrd/directdoc.asp?DDFDocuments/v/G/TBTN24/BDI491.DOCX</v>
      </c>
    </row>
    <row r="185" spans="1:18" ht="60" customHeight="1" x14ac:dyDescent="0.25">
      <c r="A185" s="2" t="s">
        <v>1006</v>
      </c>
      <c r="B185" s="7">
        <v>45517</v>
      </c>
      <c r="C185" s="6" t="str">
        <f>HYPERLINK("https://eping.wto.org/en/Search?viewData= G/TBT/N/BDI/491, G/TBT/N/KEN/1651, G/TBT/N/RWA/1040, G/TBT/N/TZA/1154, G/TBT/N/UGA/1991"," G/TBT/N/BDI/491, G/TBT/N/KEN/1651, G/TBT/N/RWA/1040, G/TBT/N/TZA/1154, G/TBT/N/UGA/1991")</f>
        <v xml:space="preserve"> G/TBT/N/BDI/491, G/TBT/N/KEN/1651, G/TBT/N/RWA/1040, G/TBT/N/TZA/1154, G/TBT/N/UGA/1991</v>
      </c>
      <c r="D185" s="6" t="s">
        <v>521</v>
      </c>
      <c r="E185" s="8" t="s">
        <v>495</v>
      </c>
      <c r="F185" s="8" t="s">
        <v>496</v>
      </c>
      <c r="G185" s="8" t="s">
        <v>497</v>
      </c>
      <c r="H185" s="6" t="s">
        <v>498</v>
      </c>
      <c r="I185" s="6" t="s">
        <v>468</v>
      </c>
      <c r="J185" s="6" t="s">
        <v>469</v>
      </c>
      <c r="K185" s="6" t="s">
        <v>38</v>
      </c>
      <c r="L185" s="6"/>
      <c r="M185" s="7">
        <v>45577</v>
      </c>
      <c r="N185" s="6" t="s">
        <v>24</v>
      </c>
      <c r="O185" s="8" t="s">
        <v>499</v>
      </c>
      <c r="P185" s="6" t="str">
        <f>HYPERLINK("https://docs.wto.org/imrd/directdoc.asp?DDFDocuments/t/G/TBTN24/BDI491.DOCX", "https://docs.wto.org/imrd/directdoc.asp?DDFDocuments/t/G/TBTN24/BDI491.DOCX")</f>
        <v>https://docs.wto.org/imrd/directdoc.asp?DDFDocuments/t/G/TBTN24/BDI491.DOCX</v>
      </c>
      <c r="Q185" s="6" t="str">
        <f>HYPERLINK("https://docs.wto.org/imrd/directdoc.asp?DDFDocuments/u/G/TBTN24/BDI491.DOCX", "https://docs.wto.org/imrd/directdoc.asp?DDFDocuments/u/G/TBTN24/BDI491.DOCX")</f>
        <v>https://docs.wto.org/imrd/directdoc.asp?DDFDocuments/u/G/TBTN24/BDI491.DOCX</v>
      </c>
      <c r="R185" s="6" t="str">
        <f>HYPERLINK("https://docs.wto.org/imrd/directdoc.asp?DDFDocuments/v/G/TBTN24/BDI491.DOCX", "https://docs.wto.org/imrd/directdoc.asp?DDFDocuments/v/G/TBTN24/BDI491.DOCX")</f>
        <v>https://docs.wto.org/imrd/directdoc.asp?DDFDocuments/v/G/TBTN24/BDI491.DOCX</v>
      </c>
    </row>
    <row r="186" spans="1:18" ht="60" customHeight="1" x14ac:dyDescent="0.25">
      <c r="A186" s="2" t="s">
        <v>1006</v>
      </c>
      <c r="B186" s="7">
        <v>45517</v>
      </c>
      <c r="C186" s="6" t="str">
        <f>HYPERLINK("https://eping.wto.org/en/Search?viewData= G/TBT/N/BDI/491, G/TBT/N/KEN/1651, G/TBT/N/RWA/1040, G/TBT/N/TZA/1154, G/TBT/N/UGA/1991"," G/TBT/N/BDI/491, G/TBT/N/KEN/1651, G/TBT/N/RWA/1040, G/TBT/N/TZA/1154, G/TBT/N/UGA/1991")</f>
        <v xml:space="preserve"> G/TBT/N/BDI/491, G/TBT/N/KEN/1651, G/TBT/N/RWA/1040, G/TBT/N/TZA/1154, G/TBT/N/UGA/1991</v>
      </c>
      <c r="D186" s="6" t="s">
        <v>511</v>
      </c>
      <c r="E186" s="8" t="s">
        <v>495</v>
      </c>
      <c r="F186" s="8" t="s">
        <v>496</v>
      </c>
      <c r="G186" s="8" t="s">
        <v>497</v>
      </c>
      <c r="H186" s="6" t="s">
        <v>498</v>
      </c>
      <c r="I186" s="6" t="s">
        <v>468</v>
      </c>
      <c r="J186" s="6" t="s">
        <v>469</v>
      </c>
      <c r="K186" s="6" t="s">
        <v>38</v>
      </c>
      <c r="L186" s="6"/>
      <c r="M186" s="7">
        <v>45577</v>
      </c>
      <c r="N186" s="6" t="s">
        <v>24</v>
      </c>
      <c r="O186" s="8" t="s">
        <v>499</v>
      </c>
      <c r="P186" s="6" t="str">
        <f>HYPERLINK("https://docs.wto.org/imrd/directdoc.asp?DDFDocuments/t/G/TBTN24/BDI491.DOCX", "https://docs.wto.org/imrd/directdoc.asp?DDFDocuments/t/G/TBTN24/BDI491.DOCX")</f>
        <v>https://docs.wto.org/imrd/directdoc.asp?DDFDocuments/t/G/TBTN24/BDI491.DOCX</v>
      </c>
      <c r="Q186" s="6" t="str">
        <f>HYPERLINK("https://docs.wto.org/imrd/directdoc.asp?DDFDocuments/u/G/TBTN24/BDI491.DOCX", "https://docs.wto.org/imrd/directdoc.asp?DDFDocuments/u/G/TBTN24/BDI491.DOCX")</f>
        <v>https://docs.wto.org/imrd/directdoc.asp?DDFDocuments/u/G/TBTN24/BDI491.DOCX</v>
      </c>
      <c r="R186" s="6" t="str">
        <f>HYPERLINK("https://docs.wto.org/imrd/directdoc.asp?DDFDocuments/v/G/TBTN24/BDI491.DOCX", "https://docs.wto.org/imrd/directdoc.asp?DDFDocuments/v/G/TBTN24/BDI491.DOCX")</f>
        <v>https://docs.wto.org/imrd/directdoc.asp?DDFDocuments/v/G/TBTN24/BDI491.DOCX</v>
      </c>
    </row>
    <row r="187" spans="1:18" ht="60" customHeight="1" x14ac:dyDescent="0.25">
      <c r="A187" s="2" t="s">
        <v>993</v>
      </c>
      <c r="B187" s="7">
        <v>45530</v>
      </c>
      <c r="C187" s="6" t="str">
        <f>HYPERLINK("https://eping.wto.org/en/Search?viewData= G/TBT/N/USA/2140"," G/TBT/N/USA/2140")</f>
        <v xml:space="preserve"> G/TBT/N/USA/2140</v>
      </c>
      <c r="D187" s="6" t="s">
        <v>53</v>
      </c>
      <c r="E187" s="8" t="s">
        <v>275</v>
      </c>
      <c r="F187" s="8" t="s">
        <v>276</v>
      </c>
      <c r="G187" s="8" t="s">
        <v>277</v>
      </c>
      <c r="H187" s="6" t="s">
        <v>22</v>
      </c>
      <c r="I187" s="6" t="s">
        <v>278</v>
      </c>
      <c r="J187" s="6" t="s">
        <v>279</v>
      </c>
      <c r="K187" s="6" t="s">
        <v>22</v>
      </c>
      <c r="L187" s="6"/>
      <c r="M187" s="7">
        <v>45558</v>
      </c>
      <c r="N187" s="6" t="s">
        <v>24</v>
      </c>
      <c r="O187" s="8" t="s">
        <v>280</v>
      </c>
      <c r="P187" s="6" t="str">
        <f>HYPERLINK("https://docs.wto.org/imrd/directdoc.asp?DDFDocuments/t/G/TBTN24/USA2140.DOCX", "https://docs.wto.org/imrd/directdoc.asp?DDFDocuments/t/G/TBTN24/USA2140.DOCX")</f>
        <v>https://docs.wto.org/imrd/directdoc.asp?DDFDocuments/t/G/TBTN24/USA2140.DOCX</v>
      </c>
      <c r="Q187" s="6" t="str">
        <f>HYPERLINK("https://docs.wto.org/imrd/directdoc.asp?DDFDocuments/u/G/TBTN24/USA2140.DOCX", "https://docs.wto.org/imrd/directdoc.asp?DDFDocuments/u/G/TBTN24/USA2140.DOCX")</f>
        <v>https://docs.wto.org/imrd/directdoc.asp?DDFDocuments/u/G/TBTN24/USA2140.DOCX</v>
      </c>
      <c r="R187" s="6" t="str">
        <f>HYPERLINK("https://docs.wto.org/imrd/directdoc.asp?DDFDocuments/v/G/TBTN24/USA2140.DOCX", "https://docs.wto.org/imrd/directdoc.asp?DDFDocuments/v/G/TBTN24/USA2140.DOCX")</f>
        <v>https://docs.wto.org/imrd/directdoc.asp?DDFDocuments/v/G/TBTN24/USA2140.DOCX</v>
      </c>
    </row>
    <row r="188" spans="1:18" ht="60" customHeight="1" x14ac:dyDescent="0.25">
      <c r="A188" s="2" t="s">
        <v>1031</v>
      </c>
      <c r="B188" s="7">
        <v>45517</v>
      </c>
      <c r="C188" s="6" t="str">
        <f>HYPERLINK("https://eping.wto.org/en/Search?viewData= G/TBT/N/KEN/1648"," G/TBT/N/KEN/1648")</f>
        <v xml:space="preserve"> G/TBT/N/KEN/1648</v>
      </c>
      <c r="D188" s="6" t="s">
        <v>521</v>
      </c>
      <c r="E188" s="8" t="s">
        <v>606</v>
      </c>
      <c r="F188" s="8" t="s">
        <v>607</v>
      </c>
      <c r="G188" s="8" t="s">
        <v>608</v>
      </c>
      <c r="H188" s="6" t="s">
        <v>609</v>
      </c>
      <c r="I188" s="6" t="s">
        <v>610</v>
      </c>
      <c r="J188" s="6" t="s">
        <v>573</v>
      </c>
      <c r="K188" s="6" t="s">
        <v>22</v>
      </c>
      <c r="L188" s="6"/>
      <c r="M188" s="7">
        <v>45577</v>
      </c>
      <c r="N188" s="6" t="s">
        <v>24</v>
      </c>
      <c r="O188" s="8" t="s">
        <v>611</v>
      </c>
      <c r="P188" s="6" t="str">
        <f>HYPERLINK("https://docs.wto.org/imrd/directdoc.asp?DDFDocuments/t/G/TBTN24/KEN1648.DOCX", "https://docs.wto.org/imrd/directdoc.asp?DDFDocuments/t/G/TBTN24/KEN1648.DOCX")</f>
        <v>https://docs.wto.org/imrd/directdoc.asp?DDFDocuments/t/G/TBTN24/KEN1648.DOCX</v>
      </c>
      <c r="Q188" s="6" t="str">
        <f>HYPERLINK("https://docs.wto.org/imrd/directdoc.asp?DDFDocuments/u/G/TBTN24/KEN1648.DOCX", "https://docs.wto.org/imrd/directdoc.asp?DDFDocuments/u/G/TBTN24/KEN1648.DOCX")</f>
        <v>https://docs.wto.org/imrd/directdoc.asp?DDFDocuments/u/G/TBTN24/KEN1648.DOCX</v>
      </c>
      <c r="R188" s="6" t="str">
        <f>HYPERLINK("https://docs.wto.org/imrd/directdoc.asp?DDFDocuments/v/G/TBTN24/KEN1648.DOCX", "https://docs.wto.org/imrd/directdoc.asp?DDFDocuments/v/G/TBTN24/KEN1648.DOCX")</f>
        <v>https://docs.wto.org/imrd/directdoc.asp?DDFDocuments/v/G/TBTN24/KEN1648.DOCX</v>
      </c>
    </row>
    <row r="189" spans="1:18" ht="60" customHeight="1" x14ac:dyDescent="0.25">
      <c r="A189" s="2" t="s">
        <v>1033</v>
      </c>
      <c r="B189" s="7">
        <v>45517</v>
      </c>
      <c r="C189" s="6" t="str">
        <f>HYPERLINK("https://eping.wto.org/en/Search?viewData= G/TBT/N/KEN/1647"," G/TBT/N/KEN/1647")</f>
        <v xml:space="preserve"> G/TBT/N/KEN/1647</v>
      </c>
      <c r="D189" s="6" t="s">
        <v>521</v>
      </c>
      <c r="E189" s="8" t="s">
        <v>619</v>
      </c>
      <c r="F189" s="8" t="s">
        <v>620</v>
      </c>
      <c r="G189" s="8" t="s">
        <v>621</v>
      </c>
      <c r="H189" s="6" t="s">
        <v>609</v>
      </c>
      <c r="I189" s="6" t="s">
        <v>622</v>
      </c>
      <c r="J189" s="6" t="s">
        <v>623</v>
      </c>
      <c r="K189" s="6" t="s">
        <v>22</v>
      </c>
      <c r="L189" s="6"/>
      <c r="M189" s="7">
        <v>45577</v>
      </c>
      <c r="N189" s="6" t="s">
        <v>24</v>
      </c>
      <c r="O189" s="8" t="s">
        <v>624</v>
      </c>
      <c r="P189" s="6" t="str">
        <f>HYPERLINK("https://docs.wto.org/imrd/directdoc.asp?DDFDocuments/t/G/TBTN24/KEN1647.DOCX", "https://docs.wto.org/imrd/directdoc.asp?DDFDocuments/t/G/TBTN24/KEN1647.DOCX")</f>
        <v>https://docs.wto.org/imrd/directdoc.asp?DDFDocuments/t/G/TBTN24/KEN1647.DOCX</v>
      </c>
      <c r="Q189" s="6" t="str">
        <f>HYPERLINK("https://docs.wto.org/imrd/directdoc.asp?DDFDocuments/u/G/TBTN24/KEN1647.DOCX", "https://docs.wto.org/imrd/directdoc.asp?DDFDocuments/u/G/TBTN24/KEN1647.DOCX")</f>
        <v>https://docs.wto.org/imrd/directdoc.asp?DDFDocuments/u/G/TBTN24/KEN1647.DOCX</v>
      </c>
      <c r="R189" s="6" t="str">
        <f>HYPERLINK("https://docs.wto.org/imrd/directdoc.asp?DDFDocuments/v/G/TBTN24/KEN1647.DOCX", "https://docs.wto.org/imrd/directdoc.asp?DDFDocuments/v/G/TBTN24/KEN1647.DOCX")</f>
        <v>https://docs.wto.org/imrd/directdoc.asp?DDFDocuments/v/G/TBTN24/KEN1647.DOCX</v>
      </c>
    </row>
    <row r="190" spans="1:18" ht="60" customHeight="1" x14ac:dyDescent="0.25">
      <c r="A190" s="2" t="s">
        <v>1029</v>
      </c>
      <c r="B190" s="7">
        <v>45517</v>
      </c>
      <c r="C190" s="6" t="str">
        <f>HYPERLINK("https://eping.wto.org/en/Search?viewData= G/TBT/N/KEN/1650"," G/TBT/N/KEN/1650")</f>
        <v xml:space="preserve"> G/TBT/N/KEN/1650</v>
      </c>
      <c r="D190" s="6" t="s">
        <v>521</v>
      </c>
      <c r="E190" s="8" t="s">
        <v>594</v>
      </c>
      <c r="F190" s="8" t="s">
        <v>595</v>
      </c>
      <c r="G190" s="8" t="s">
        <v>596</v>
      </c>
      <c r="H190" s="6" t="s">
        <v>597</v>
      </c>
      <c r="I190" s="6" t="s">
        <v>598</v>
      </c>
      <c r="J190" s="6" t="s">
        <v>599</v>
      </c>
      <c r="K190" s="6" t="s">
        <v>22</v>
      </c>
      <c r="L190" s="6"/>
      <c r="M190" s="7">
        <v>45577</v>
      </c>
      <c r="N190" s="6" t="s">
        <v>24</v>
      </c>
      <c r="O190" s="8" t="s">
        <v>600</v>
      </c>
      <c r="P190" s="6" t="str">
        <f>HYPERLINK("https://docs.wto.org/imrd/directdoc.asp?DDFDocuments/t/G/TBTN24/KEN1650.DOCX", "https://docs.wto.org/imrd/directdoc.asp?DDFDocuments/t/G/TBTN24/KEN1650.DOCX")</f>
        <v>https://docs.wto.org/imrd/directdoc.asp?DDFDocuments/t/G/TBTN24/KEN1650.DOCX</v>
      </c>
      <c r="Q190" s="6" t="str">
        <f>HYPERLINK("https://docs.wto.org/imrd/directdoc.asp?DDFDocuments/u/G/TBTN24/KEN1650.DOCX", "https://docs.wto.org/imrd/directdoc.asp?DDFDocuments/u/G/TBTN24/KEN1650.DOCX")</f>
        <v>https://docs.wto.org/imrd/directdoc.asp?DDFDocuments/u/G/TBTN24/KEN1650.DOCX</v>
      </c>
      <c r="R190" s="6" t="str">
        <f>HYPERLINK("https://docs.wto.org/imrd/directdoc.asp?DDFDocuments/v/G/TBTN24/KEN1650.DOCX", "https://docs.wto.org/imrd/directdoc.asp?DDFDocuments/v/G/TBTN24/KEN1650.DOCX")</f>
        <v>https://docs.wto.org/imrd/directdoc.asp?DDFDocuments/v/G/TBTN24/KEN1650.DOCX</v>
      </c>
    </row>
    <row r="191" spans="1:18" ht="60" customHeight="1" x14ac:dyDescent="0.25">
      <c r="A191" s="2" t="s">
        <v>992</v>
      </c>
      <c r="B191" s="7">
        <v>45530</v>
      </c>
      <c r="C191" s="6" t="str">
        <f>HYPERLINK("https://eping.wto.org/en/Search?viewData= G/TBT/N/CRI/202"," G/TBT/N/CRI/202")</f>
        <v xml:space="preserve"> G/TBT/N/CRI/202</v>
      </c>
      <c r="D191" s="6" t="s">
        <v>257</v>
      </c>
      <c r="E191" s="8" t="s">
        <v>258</v>
      </c>
      <c r="F191" s="8" t="s">
        <v>259</v>
      </c>
      <c r="G191" s="8" t="s">
        <v>260</v>
      </c>
      <c r="H191" s="6" t="s">
        <v>261</v>
      </c>
      <c r="I191" s="6" t="s">
        <v>262</v>
      </c>
      <c r="J191" s="6" t="s">
        <v>230</v>
      </c>
      <c r="K191" s="6" t="s">
        <v>22</v>
      </c>
      <c r="L191" s="6"/>
      <c r="M191" s="7" t="s">
        <v>22</v>
      </c>
      <c r="N191" s="6" t="s">
        <v>24</v>
      </c>
      <c r="O191" s="8" t="s">
        <v>263</v>
      </c>
      <c r="P191" s="6" t="str">
        <f>HYPERLINK("https://docs.wto.org/imrd/directdoc.asp?DDFDocuments/t/G/TBTN24/CRI202.DOCX", "https://docs.wto.org/imrd/directdoc.asp?DDFDocuments/t/G/TBTN24/CRI202.DOCX")</f>
        <v>https://docs.wto.org/imrd/directdoc.asp?DDFDocuments/t/G/TBTN24/CRI202.DOCX</v>
      </c>
      <c r="Q191" s="6" t="str">
        <f>HYPERLINK("https://docs.wto.org/imrd/directdoc.asp?DDFDocuments/u/G/TBTN24/CRI202.DOCX", "https://docs.wto.org/imrd/directdoc.asp?DDFDocuments/u/G/TBTN24/CRI202.DOCX")</f>
        <v>https://docs.wto.org/imrd/directdoc.asp?DDFDocuments/u/G/TBTN24/CRI202.DOCX</v>
      </c>
      <c r="R191" s="6" t="str">
        <f>HYPERLINK("https://docs.wto.org/imrd/directdoc.asp?DDFDocuments/v/G/TBTN24/CRI202.DOCX", "https://docs.wto.org/imrd/directdoc.asp?DDFDocuments/v/G/TBTN24/CRI202.DOCX")</f>
        <v>https://docs.wto.org/imrd/directdoc.asp?DDFDocuments/v/G/TBTN24/CRI202.DOCX</v>
      </c>
    </row>
    <row r="192" spans="1:18" ht="60" customHeight="1" x14ac:dyDescent="0.25">
      <c r="A192" s="2" t="s">
        <v>1091</v>
      </c>
      <c r="B192" s="7">
        <v>45505</v>
      </c>
      <c r="C192" s="6" t="str">
        <f>HYPERLINK("https://eping.wto.org/en/Search?viewData= G/TBT/N/JOR/56"," G/TBT/N/JOR/56")</f>
        <v xml:space="preserve"> G/TBT/N/JOR/56</v>
      </c>
      <c r="D192" s="6" t="s">
        <v>881</v>
      </c>
      <c r="E192" s="8" t="s">
        <v>882</v>
      </c>
      <c r="F192" s="8" t="s">
        <v>883</v>
      </c>
      <c r="G192" s="8" t="s">
        <v>884</v>
      </c>
      <c r="H192" s="6" t="s">
        <v>885</v>
      </c>
      <c r="I192" s="6" t="s">
        <v>886</v>
      </c>
      <c r="J192" s="6" t="s">
        <v>230</v>
      </c>
      <c r="K192" s="6" t="s">
        <v>22</v>
      </c>
      <c r="L192" s="6"/>
      <c r="M192" s="7">
        <v>45534</v>
      </c>
      <c r="N192" s="6" t="s">
        <v>24</v>
      </c>
      <c r="O192" s="8" t="s">
        <v>887</v>
      </c>
      <c r="P192" s="6" t="str">
        <f>HYPERLINK("https://docs.wto.org/imrd/directdoc.asp?DDFDocuments/t/G/TBTN24/JOR56.DOCX", "https://docs.wto.org/imrd/directdoc.asp?DDFDocuments/t/G/TBTN24/JOR56.DOCX")</f>
        <v>https://docs.wto.org/imrd/directdoc.asp?DDFDocuments/t/G/TBTN24/JOR56.DOCX</v>
      </c>
      <c r="Q192" s="6" t="str">
        <f>HYPERLINK("https://docs.wto.org/imrd/directdoc.asp?DDFDocuments/u/G/TBTN24/JOR56.DOCX", "https://docs.wto.org/imrd/directdoc.asp?DDFDocuments/u/G/TBTN24/JOR56.DOCX")</f>
        <v>https://docs.wto.org/imrd/directdoc.asp?DDFDocuments/u/G/TBTN24/JOR56.DOCX</v>
      </c>
      <c r="R192" s="6" t="str">
        <f>HYPERLINK("https://docs.wto.org/imrd/directdoc.asp?DDFDocuments/v/G/TBTN24/JOR56.DOCX", "https://docs.wto.org/imrd/directdoc.asp?DDFDocuments/v/G/TBTN24/JOR56.DOCX")</f>
        <v>https://docs.wto.org/imrd/directdoc.asp?DDFDocuments/v/G/TBTN24/JOR56.DOCX</v>
      </c>
    </row>
    <row r="193" spans="1:18" ht="60" customHeight="1" x14ac:dyDescent="0.25">
      <c r="A193" s="2" t="s">
        <v>958</v>
      </c>
      <c r="B193" s="7">
        <v>45531</v>
      </c>
      <c r="C193" s="6" t="str">
        <f>HYPERLINK("https://eping.wto.org/en/Search?viewData= G/TBT/N/CHN/1887"," G/TBT/N/CHN/1887")</f>
        <v xml:space="preserve"> G/TBT/N/CHN/1887</v>
      </c>
      <c r="D193" s="6" t="s">
        <v>96</v>
      </c>
      <c r="E193" s="8" t="s">
        <v>171</v>
      </c>
      <c r="F193" s="8" t="s">
        <v>172</v>
      </c>
      <c r="G193" s="8" t="s">
        <v>173</v>
      </c>
      <c r="H193" s="6" t="s">
        <v>174</v>
      </c>
      <c r="I193" s="6" t="s">
        <v>175</v>
      </c>
      <c r="J193" s="6" t="s">
        <v>43</v>
      </c>
      <c r="K193" s="6" t="s">
        <v>22</v>
      </c>
      <c r="L193" s="6"/>
      <c r="M193" s="7">
        <v>45591</v>
      </c>
      <c r="N193" s="6" t="s">
        <v>24</v>
      </c>
      <c r="O193" s="8" t="s">
        <v>176</v>
      </c>
      <c r="P193" s="6" t="str">
        <f>HYPERLINK("https://docs.wto.org/imrd/directdoc.asp?DDFDocuments/t/G/TBTN24/CHN1887.DOCX", "https://docs.wto.org/imrd/directdoc.asp?DDFDocuments/t/G/TBTN24/CHN1887.DOCX")</f>
        <v>https://docs.wto.org/imrd/directdoc.asp?DDFDocuments/t/G/TBTN24/CHN1887.DOCX</v>
      </c>
      <c r="Q193" s="6" t="str">
        <f>HYPERLINK("https://docs.wto.org/imrd/directdoc.asp?DDFDocuments/u/G/TBTN24/CHN1887.DOCX", "https://docs.wto.org/imrd/directdoc.asp?DDFDocuments/u/G/TBTN24/CHN1887.DOCX")</f>
        <v>https://docs.wto.org/imrd/directdoc.asp?DDFDocuments/u/G/TBTN24/CHN1887.DOCX</v>
      </c>
      <c r="R193" s="6" t="str">
        <f>HYPERLINK("https://docs.wto.org/imrd/directdoc.asp?DDFDocuments/v/G/TBTN24/CHN1887.DOCX", "https://docs.wto.org/imrd/directdoc.asp?DDFDocuments/v/G/TBTN24/CHN1887.DOCX")</f>
        <v>https://docs.wto.org/imrd/directdoc.asp?DDFDocuments/v/G/TBTN24/CHN1887.DOCX</v>
      </c>
    </row>
    <row r="194" spans="1:18" ht="60" customHeight="1" x14ac:dyDescent="0.25">
      <c r="A194" s="2" t="s">
        <v>1064</v>
      </c>
      <c r="B194" s="7">
        <v>45511</v>
      </c>
      <c r="C194" s="6" t="str">
        <f>HYPERLINK("https://eping.wto.org/en/Search?viewData= G/TBT/N/SAU/1341"," G/TBT/N/SAU/1341")</f>
        <v xml:space="preserve"> G/TBT/N/SAU/1341</v>
      </c>
      <c r="D194" s="6" t="s">
        <v>287</v>
      </c>
      <c r="E194" s="8" t="s">
        <v>788</v>
      </c>
      <c r="F194" s="8" t="s">
        <v>789</v>
      </c>
      <c r="G194" s="8" t="s">
        <v>790</v>
      </c>
      <c r="H194" s="6" t="s">
        <v>22</v>
      </c>
      <c r="I194" s="6" t="s">
        <v>791</v>
      </c>
      <c r="J194" s="6" t="s">
        <v>437</v>
      </c>
      <c r="K194" s="6" t="s">
        <v>22</v>
      </c>
      <c r="L194" s="6"/>
      <c r="M194" s="7">
        <v>45541</v>
      </c>
      <c r="N194" s="6" t="s">
        <v>24</v>
      </c>
      <c r="O194" s="8" t="s">
        <v>792</v>
      </c>
      <c r="P194" s="6" t="str">
        <f>HYPERLINK("https://docs.wto.org/imrd/directdoc.asp?DDFDocuments/t/G/TBTN24/SAU1341.DOCX", "https://docs.wto.org/imrd/directdoc.asp?DDFDocuments/t/G/TBTN24/SAU1341.DOCX")</f>
        <v>https://docs.wto.org/imrd/directdoc.asp?DDFDocuments/t/G/TBTN24/SAU1341.DOCX</v>
      </c>
      <c r="Q194" s="6" t="str">
        <f>HYPERLINK("https://docs.wto.org/imrd/directdoc.asp?DDFDocuments/u/G/TBTN24/SAU1341.DOCX", "https://docs.wto.org/imrd/directdoc.asp?DDFDocuments/u/G/TBTN24/SAU1341.DOCX")</f>
        <v>https://docs.wto.org/imrd/directdoc.asp?DDFDocuments/u/G/TBTN24/SAU1341.DOCX</v>
      </c>
      <c r="R194" s="6" t="str">
        <f>HYPERLINK("https://docs.wto.org/imrd/directdoc.asp?DDFDocuments/v/G/TBTN24/SAU1341.DOCX", "https://docs.wto.org/imrd/directdoc.asp?DDFDocuments/v/G/TBTN24/SAU1341.DOCX")</f>
        <v>https://docs.wto.org/imrd/directdoc.asp?DDFDocuments/v/G/TBTN24/SAU1341.DOCX</v>
      </c>
    </row>
    <row r="195" spans="1:18" ht="60" customHeight="1" x14ac:dyDescent="0.25">
      <c r="A195" s="2" t="s">
        <v>1020</v>
      </c>
      <c r="B195" s="7">
        <v>45517</v>
      </c>
      <c r="C195" s="6" t="str">
        <f>HYPERLINK("https://eping.wto.org/en/Search?viewData= G/TBT/N/KEN/1646"," G/TBT/N/KEN/1646")</f>
        <v xml:space="preserve"> G/TBT/N/KEN/1646</v>
      </c>
      <c r="D195" s="6" t="s">
        <v>521</v>
      </c>
      <c r="E195" s="8" t="s">
        <v>550</v>
      </c>
      <c r="F195" s="8" t="s">
        <v>551</v>
      </c>
      <c r="G195" s="8" t="s">
        <v>552</v>
      </c>
      <c r="H195" s="6" t="s">
        <v>553</v>
      </c>
      <c r="I195" s="6" t="s">
        <v>554</v>
      </c>
      <c r="J195" s="6" t="s">
        <v>555</v>
      </c>
      <c r="K195" s="6" t="s">
        <v>22</v>
      </c>
      <c r="L195" s="6"/>
      <c r="M195" s="7">
        <v>45577</v>
      </c>
      <c r="N195" s="6" t="s">
        <v>24</v>
      </c>
      <c r="O195" s="8" t="s">
        <v>556</v>
      </c>
      <c r="P195" s="6" t="str">
        <f>HYPERLINK("https://docs.wto.org/imrd/directdoc.asp?DDFDocuments/t/G/TBTN24/KEN1646.DOCX", "https://docs.wto.org/imrd/directdoc.asp?DDFDocuments/t/G/TBTN24/KEN1646.DOCX")</f>
        <v>https://docs.wto.org/imrd/directdoc.asp?DDFDocuments/t/G/TBTN24/KEN1646.DOCX</v>
      </c>
      <c r="Q195" s="6" t="str">
        <f>HYPERLINK("https://docs.wto.org/imrd/directdoc.asp?DDFDocuments/u/G/TBTN24/KEN1646.DOCX", "https://docs.wto.org/imrd/directdoc.asp?DDFDocuments/u/G/TBTN24/KEN1646.DOCX")</f>
        <v>https://docs.wto.org/imrd/directdoc.asp?DDFDocuments/u/G/TBTN24/KEN1646.DOCX</v>
      </c>
      <c r="R195" s="6" t="str">
        <f>HYPERLINK("https://docs.wto.org/imrd/directdoc.asp?DDFDocuments/v/G/TBTN24/KEN1646.DOCX", "https://docs.wto.org/imrd/directdoc.asp?DDFDocuments/v/G/TBTN24/KEN1646.DOCX")</f>
        <v>https://docs.wto.org/imrd/directdoc.asp?DDFDocuments/v/G/TBTN24/KEN1646.DOCX</v>
      </c>
    </row>
    <row r="196" spans="1:18" ht="60" customHeight="1" x14ac:dyDescent="0.25">
      <c r="A196" s="2" t="s">
        <v>1066</v>
      </c>
      <c r="B196" s="7">
        <v>45506</v>
      </c>
      <c r="C196" s="6" t="str">
        <f>HYPERLINK("https://eping.wto.org/en/Search?viewData= G/TBT/N/TZA/1153"," G/TBT/N/TZA/1153")</f>
        <v xml:space="preserve"> G/TBT/N/TZA/1153</v>
      </c>
      <c r="D196" s="6" t="s">
        <v>511</v>
      </c>
      <c r="E196" s="8" t="s">
        <v>806</v>
      </c>
      <c r="F196" s="8" t="s">
        <v>807</v>
      </c>
      <c r="G196" s="8" t="s">
        <v>808</v>
      </c>
      <c r="H196" s="6" t="s">
        <v>809</v>
      </c>
      <c r="I196" s="6" t="s">
        <v>810</v>
      </c>
      <c r="J196" s="6" t="s">
        <v>469</v>
      </c>
      <c r="K196" s="6" t="s">
        <v>22</v>
      </c>
      <c r="L196" s="6"/>
      <c r="M196" s="7">
        <v>45566</v>
      </c>
      <c r="N196" s="6" t="s">
        <v>24</v>
      </c>
      <c r="O196" s="8" t="s">
        <v>811</v>
      </c>
      <c r="P196" s="6" t="str">
        <f>HYPERLINK("https://docs.wto.org/imrd/directdoc.asp?DDFDocuments/t/G/TBTN24/TZA1153.DOCX", "https://docs.wto.org/imrd/directdoc.asp?DDFDocuments/t/G/TBTN24/TZA1153.DOCX")</f>
        <v>https://docs.wto.org/imrd/directdoc.asp?DDFDocuments/t/G/TBTN24/TZA1153.DOCX</v>
      </c>
      <c r="Q196" s="6" t="str">
        <f>HYPERLINK("https://docs.wto.org/imrd/directdoc.asp?DDFDocuments/u/G/TBTN24/TZA1153.DOCX", "https://docs.wto.org/imrd/directdoc.asp?DDFDocuments/u/G/TBTN24/TZA1153.DOCX")</f>
        <v>https://docs.wto.org/imrd/directdoc.asp?DDFDocuments/u/G/TBTN24/TZA1153.DOCX</v>
      </c>
      <c r="R196" s="6" t="str">
        <f>HYPERLINK("https://docs.wto.org/imrd/directdoc.asp?DDFDocuments/v/G/TBTN24/TZA1153.DOCX", "https://docs.wto.org/imrd/directdoc.asp?DDFDocuments/v/G/TBTN24/TZA1153.DOCX")</f>
        <v>https://docs.wto.org/imrd/directdoc.asp?DDFDocuments/v/G/TBTN24/TZA1153.DOCX</v>
      </c>
    </row>
    <row r="197" spans="1:18" ht="60" customHeight="1" x14ac:dyDescent="0.25">
      <c r="A197" s="2" t="s">
        <v>1066</v>
      </c>
      <c r="B197" s="7">
        <v>45506</v>
      </c>
      <c r="C197" s="6" t="str">
        <f>HYPERLINK("https://eping.wto.org/en/Search?viewData= G/TBT/N/TZA/1152"," G/TBT/N/TZA/1152")</f>
        <v xml:space="preserve"> G/TBT/N/TZA/1152</v>
      </c>
      <c r="D197" s="6" t="s">
        <v>511</v>
      </c>
      <c r="E197" s="8" t="s">
        <v>812</v>
      </c>
      <c r="F197" s="8" t="s">
        <v>813</v>
      </c>
      <c r="G197" s="8" t="s">
        <v>808</v>
      </c>
      <c r="H197" s="6" t="s">
        <v>809</v>
      </c>
      <c r="I197" s="6" t="s">
        <v>810</v>
      </c>
      <c r="J197" s="6" t="s">
        <v>469</v>
      </c>
      <c r="K197" s="6" t="s">
        <v>38</v>
      </c>
      <c r="L197" s="6"/>
      <c r="M197" s="7">
        <v>45566</v>
      </c>
      <c r="N197" s="6" t="s">
        <v>24</v>
      </c>
      <c r="O197" s="8" t="s">
        <v>814</v>
      </c>
      <c r="P197" s="6" t="str">
        <f>HYPERLINK("https://docs.wto.org/imrd/directdoc.asp?DDFDocuments/t/G/TBTN24/TZA1152.DOCX", "https://docs.wto.org/imrd/directdoc.asp?DDFDocuments/t/G/TBTN24/TZA1152.DOCX")</f>
        <v>https://docs.wto.org/imrd/directdoc.asp?DDFDocuments/t/G/TBTN24/TZA1152.DOCX</v>
      </c>
      <c r="Q197" s="6" t="str">
        <f>HYPERLINK("https://docs.wto.org/imrd/directdoc.asp?DDFDocuments/u/G/TBTN24/TZA1152.DOCX", "https://docs.wto.org/imrd/directdoc.asp?DDFDocuments/u/G/TBTN24/TZA1152.DOCX")</f>
        <v>https://docs.wto.org/imrd/directdoc.asp?DDFDocuments/u/G/TBTN24/TZA1152.DOCX</v>
      </c>
      <c r="R197" s="6" t="str">
        <f>HYPERLINK("https://docs.wto.org/imrd/directdoc.asp?DDFDocuments/v/G/TBTN24/TZA1152.DOCX", "https://docs.wto.org/imrd/directdoc.asp?DDFDocuments/v/G/TBTN24/TZA1152.DOCX")</f>
        <v>https://docs.wto.org/imrd/directdoc.asp?DDFDocuments/v/G/TBTN24/TZA1152.DOCX</v>
      </c>
    </row>
    <row r="198" spans="1:18" ht="60" customHeight="1" x14ac:dyDescent="0.25">
      <c r="A198" s="2" t="s">
        <v>1066</v>
      </c>
      <c r="B198" s="7">
        <v>45506</v>
      </c>
      <c r="C198" s="6" t="str">
        <f>HYPERLINK("https://eping.wto.org/en/Search?viewData= G/TBT/N/TZA/1149"," G/TBT/N/TZA/1149")</f>
        <v xml:space="preserve"> G/TBT/N/TZA/1149</v>
      </c>
      <c r="D198" s="6" t="s">
        <v>511</v>
      </c>
      <c r="E198" s="8" t="s">
        <v>815</v>
      </c>
      <c r="F198" s="8" t="s">
        <v>816</v>
      </c>
      <c r="G198" s="8" t="s">
        <v>808</v>
      </c>
      <c r="H198" s="6" t="s">
        <v>809</v>
      </c>
      <c r="I198" s="6" t="s">
        <v>810</v>
      </c>
      <c r="J198" s="6" t="s">
        <v>817</v>
      </c>
      <c r="K198" s="6" t="s">
        <v>22</v>
      </c>
      <c r="L198" s="6"/>
      <c r="M198" s="7">
        <v>45566</v>
      </c>
      <c r="N198" s="6" t="s">
        <v>24</v>
      </c>
      <c r="O198" s="8" t="s">
        <v>818</v>
      </c>
      <c r="P198" s="6" t="str">
        <f>HYPERLINK("https://docs.wto.org/imrd/directdoc.asp?DDFDocuments/t/G/TBTN24/TZA1149.DOCX", "https://docs.wto.org/imrd/directdoc.asp?DDFDocuments/t/G/TBTN24/TZA1149.DOCX")</f>
        <v>https://docs.wto.org/imrd/directdoc.asp?DDFDocuments/t/G/TBTN24/TZA1149.DOCX</v>
      </c>
      <c r="Q198" s="6" t="str">
        <f>HYPERLINK("https://docs.wto.org/imrd/directdoc.asp?DDFDocuments/u/G/TBTN24/TZA1149.DOCX", "https://docs.wto.org/imrd/directdoc.asp?DDFDocuments/u/G/TBTN24/TZA1149.DOCX")</f>
        <v>https://docs.wto.org/imrd/directdoc.asp?DDFDocuments/u/G/TBTN24/TZA1149.DOCX</v>
      </c>
      <c r="R198" s="6" t="str">
        <f>HYPERLINK("https://docs.wto.org/imrd/directdoc.asp?DDFDocuments/v/G/TBTN24/TZA1149.DOCX", "https://docs.wto.org/imrd/directdoc.asp?DDFDocuments/v/G/TBTN24/TZA1149.DOCX")</f>
        <v>https://docs.wto.org/imrd/directdoc.asp?DDFDocuments/v/G/TBTN24/TZA1149.DOCX</v>
      </c>
    </row>
    <row r="199" spans="1:18" ht="60" customHeight="1" x14ac:dyDescent="0.25">
      <c r="A199" s="2" t="s">
        <v>1066</v>
      </c>
      <c r="B199" s="7">
        <v>45506</v>
      </c>
      <c r="C199" s="6" t="str">
        <f>HYPERLINK("https://eping.wto.org/en/Search?viewData= G/TBT/N/TZA/1150"," G/TBT/N/TZA/1150")</f>
        <v xml:space="preserve"> G/TBT/N/TZA/1150</v>
      </c>
      <c r="D199" s="6" t="s">
        <v>511</v>
      </c>
      <c r="E199" s="8" t="s">
        <v>819</v>
      </c>
      <c r="F199" s="8" t="s">
        <v>820</v>
      </c>
      <c r="G199" s="8" t="s">
        <v>808</v>
      </c>
      <c r="H199" s="6" t="s">
        <v>809</v>
      </c>
      <c r="I199" s="6" t="s">
        <v>810</v>
      </c>
      <c r="J199" s="6" t="s">
        <v>821</v>
      </c>
      <c r="K199" s="6" t="s">
        <v>22</v>
      </c>
      <c r="L199" s="6"/>
      <c r="M199" s="7">
        <v>45566</v>
      </c>
      <c r="N199" s="6" t="s">
        <v>24</v>
      </c>
      <c r="O199" s="8" t="s">
        <v>822</v>
      </c>
      <c r="P199" s="6" t="str">
        <f>HYPERLINK("https://docs.wto.org/imrd/directdoc.asp?DDFDocuments/t/G/TBTN24/TZA1150.DOCX", "https://docs.wto.org/imrd/directdoc.asp?DDFDocuments/t/G/TBTN24/TZA1150.DOCX")</f>
        <v>https://docs.wto.org/imrd/directdoc.asp?DDFDocuments/t/G/TBTN24/TZA1150.DOCX</v>
      </c>
      <c r="Q199" s="6" t="str">
        <f>HYPERLINK("https://docs.wto.org/imrd/directdoc.asp?DDFDocuments/u/G/TBTN24/TZA1150.DOCX", "https://docs.wto.org/imrd/directdoc.asp?DDFDocuments/u/G/TBTN24/TZA1150.DOCX")</f>
        <v>https://docs.wto.org/imrd/directdoc.asp?DDFDocuments/u/G/TBTN24/TZA1150.DOCX</v>
      </c>
      <c r="R199" s="6" t="str">
        <f>HYPERLINK("https://docs.wto.org/imrd/directdoc.asp?DDFDocuments/v/G/TBTN24/TZA1150.DOCX", "https://docs.wto.org/imrd/directdoc.asp?DDFDocuments/v/G/TBTN24/TZA1150.DOCX")</f>
        <v>https://docs.wto.org/imrd/directdoc.asp?DDFDocuments/v/G/TBTN24/TZA1150.DOCX</v>
      </c>
    </row>
    <row r="200" spans="1:18" ht="60" customHeight="1" x14ac:dyDescent="0.25">
      <c r="A200" s="2" t="s">
        <v>1066</v>
      </c>
      <c r="B200" s="7">
        <v>45506</v>
      </c>
      <c r="C200" s="6" t="str">
        <f>HYPERLINK("https://eping.wto.org/en/Search?viewData= G/TBT/N/TZA/1151"," G/TBT/N/TZA/1151")</f>
        <v xml:space="preserve"> G/TBT/N/TZA/1151</v>
      </c>
      <c r="D200" s="6" t="s">
        <v>511</v>
      </c>
      <c r="E200" s="8" t="s">
        <v>823</v>
      </c>
      <c r="F200" s="8" t="s">
        <v>824</v>
      </c>
      <c r="G200" s="8" t="s">
        <v>808</v>
      </c>
      <c r="H200" s="6" t="s">
        <v>809</v>
      </c>
      <c r="I200" s="6" t="s">
        <v>810</v>
      </c>
      <c r="J200" s="6" t="s">
        <v>469</v>
      </c>
      <c r="K200" s="6" t="s">
        <v>22</v>
      </c>
      <c r="L200" s="6"/>
      <c r="M200" s="7">
        <v>45566</v>
      </c>
      <c r="N200" s="6" t="s">
        <v>24</v>
      </c>
      <c r="O200" s="8" t="s">
        <v>825</v>
      </c>
      <c r="P200" s="6" t="str">
        <f>HYPERLINK("https://docs.wto.org/imrd/directdoc.asp?DDFDocuments/t/G/TBTN24/TZA1151.DOCX", "https://docs.wto.org/imrd/directdoc.asp?DDFDocuments/t/G/TBTN24/TZA1151.DOCX")</f>
        <v>https://docs.wto.org/imrd/directdoc.asp?DDFDocuments/t/G/TBTN24/TZA1151.DOCX</v>
      </c>
      <c r="Q200" s="6" t="str">
        <f>HYPERLINK("https://docs.wto.org/imrd/directdoc.asp?DDFDocuments/u/G/TBTN24/TZA1151.DOCX", "https://docs.wto.org/imrd/directdoc.asp?DDFDocuments/u/G/TBTN24/TZA1151.DOCX")</f>
        <v>https://docs.wto.org/imrd/directdoc.asp?DDFDocuments/u/G/TBTN24/TZA1151.DOCX</v>
      </c>
      <c r="R200" s="6" t="str">
        <f>HYPERLINK("https://docs.wto.org/imrd/directdoc.asp?DDFDocuments/v/G/TBTN24/TZA1151.DOCX", "https://docs.wto.org/imrd/directdoc.asp?DDFDocuments/v/G/TBTN24/TZA1151.DOCX")</f>
        <v>https://docs.wto.org/imrd/directdoc.asp?DDFDocuments/v/G/TBTN24/TZA1151.DOCX</v>
      </c>
    </row>
    <row r="201" spans="1:18" ht="60" customHeight="1" x14ac:dyDescent="0.25">
      <c r="A201" s="2" t="s">
        <v>1066</v>
      </c>
      <c r="B201" s="7">
        <v>45505</v>
      </c>
      <c r="C201" s="6" t="str">
        <f>HYPERLINK("https://eping.wto.org/en/Search?viewData= G/TBT/N/TZA/1148"," G/TBT/N/TZA/1148")</f>
        <v xml:space="preserve"> G/TBT/N/TZA/1148</v>
      </c>
      <c r="D201" s="6" t="s">
        <v>511</v>
      </c>
      <c r="E201" s="8" t="s">
        <v>911</v>
      </c>
      <c r="F201" s="8" t="s">
        <v>912</v>
      </c>
      <c r="G201" s="8" t="s">
        <v>808</v>
      </c>
      <c r="H201" s="6" t="s">
        <v>809</v>
      </c>
      <c r="I201" s="6" t="s">
        <v>810</v>
      </c>
      <c r="J201" s="6" t="s">
        <v>469</v>
      </c>
      <c r="K201" s="6" t="s">
        <v>38</v>
      </c>
      <c r="L201" s="6"/>
      <c r="M201" s="7">
        <v>45565</v>
      </c>
      <c r="N201" s="6" t="s">
        <v>24</v>
      </c>
      <c r="O201" s="8" t="s">
        <v>913</v>
      </c>
      <c r="P201" s="6" t="str">
        <f>HYPERLINK("https://docs.wto.org/imrd/directdoc.asp?DDFDocuments/t/G/TBTN24/TZA1148.DOCX", "https://docs.wto.org/imrd/directdoc.asp?DDFDocuments/t/G/TBTN24/TZA1148.DOCX")</f>
        <v>https://docs.wto.org/imrd/directdoc.asp?DDFDocuments/t/G/TBTN24/TZA1148.DOCX</v>
      </c>
      <c r="Q201" s="6" t="str">
        <f>HYPERLINK("https://docs.wto.org/imrd/directdoc.asp?DDFDocuments/u/G/TBTN24/TZA1148.DOCX", "https://docs.wto.org/imrd/directdoc.asp?DDFDocuments/u/G/TBTN24/TZA1148.DOCX")</f>
        <v>https://docs.wto.org/imrd/directdoc.asp?DDFDocuments/u/G/TBTN24/TZA1148.DOCX</v>
      </c>
      <c r="R201" s="6" t="str">
        <f>HYPERLINK("https://docs.wto.org/imrd/directdoc.asp?DDFDocuments/v/G/TBTN24/TZA1148.DOCX", "https://docs.wto.org/imrd/directdoc.asp?DDFDocuments/v/G/TBTN24/TZA1148.DOCX")</f>
        <v>https://docs.wto.org/imrd/directdoc.asp?DDFDocuments/v/G/TBTN24/TZA1148.DOCX</v>
      </c>
    </row>
    <row r="202" spans="1:18" ht="60" customHeight="1" x14ac:dyDescent="0.25">
      <c r="A202" s="2" t="s">
        <v>1037</v>
      </c>
      <c r="B202" s="7">
        <v>45517</v>
      </c>
      <c r="C202" s="6" t="str">
        <f>HYPERLINK("https://eping.wto.org/en/Search?viewData= G/TBT/N/UGA/1982"," G/TBT/N/UGA/1982")</f>
        <v xml:space="preserve"> G/TBT/N/UGA/1982</v>
      </c>
      <c r="D202" s="6" t="s">
        <v>471</v>
      </c>
      <c r="E202" s="8" t="s">
        <v>585</v>
      </c>
      <c r="F202" s="8" t="s">
        <v>586</v>
      </c>
      <c r="G202" s="8" t="s">
        <v>587</v>
      </c>
      <c r="H202" s="6" t="s">
        <v>588</v>
      </c>
      <c r="I202" s="6" t="s">
        <v>481</v>
      </c>
      <c r="J202" s="6" t="s">
        <v>482</v>
      </c>
      <c r="K202" s="6" t="s">
        <v>38</v>
      </c>
      <c r="L202" s="6"/>
      <c r="M202" s="7">
        <v>45577</v>
      </c>
      <c r="N202" s="6" t="s">
        <v>24</v>
      </c>
      <c r="O202" s="8" t="s">
        <v>589</v>
      </c>
      <c r="P202" s="6" t="str">
        <f>HYPERLINK("https://docs.wto.org/imrd/directdoc.asp?DDFDocuments/t/G/TBTN24/UGA1982.DOCX", "https://docs.wto.org/imrd/directdoc.asp?DDFDocuments/t/G/TBTN24/UGA1982.DOCX")</f>
        <v>https://docs.wto.org/imrd/directdoc.asp?DDFDocuments/t/G/TBTN24/UGA1982.DOCX</v>
      </c>
      <c r="Q202" s="6" t="str">
        <f>HYPERLINK("https://docs.wto.org/imrd/directdoc.asp?DDFDocuments/u/G/TBTN24/UGA1982.DOCX", "https://docs.wto.org/imrd/directdoc.asp?DDFDocuments/u/G/TBTN24/UGA1982.DOCX")</f>
        <v>https://docs.wto.org/imrd/directdoc.asp?DDFDocuments/u/G/TBTN24/UGA1982.DOCX</v>
      </c>
      <c r="R202" s="6" t="str">
        <f>HYPERLINK("https://docs.wto.org/imrd/directdoc.asp?DDFDocuments/v/G/TBTN24/UGA1982.DOCX", "https://docs.wto.org/imrd/directdoc.asp?DDFDocuments/v/G/TBTN24/UGA1982.DOCX")</f>
        <v>https://docs.wto.org/imrd/directdoc.asp?DDFDocuments/v/G/TBTN24/UGA1982.DOCX</v>
      </c>
    </row>
    <row r="203" spans="1:18" ht="60" customHeight="1" x14ac:dyDescent="0.25">
      <c r="A203" s="2" t="s">
        <v>997</v>
      </c>
      <c r="B203" s="7">
        <v>45519</v>
      </c>
      <c r="C203" s="6" t="str">
        <f>HYPERLINK("https://eping.wto.org/en/Search?viewData= G/TBT/N/ZAF/259"," G/TBT/N/ZAF/259")</f>
        <v xml:space="preserve"> G/TBT/N/ZAF/259</v>
      </c>
      <c r="D203" s="6" t="s">
        <v>431</v>
      </c>
      <c r="E203" s="8" t="s">
        <v>432</v>
      </c>
      <c r="F203" s="8" t="s">
        <v>433</v>
      </c>
      <c r="G203" s="8" t="s">
        <v>434</v>
      </c>
      <c r="H203" s="6" t="s">
        <v>435</v>
      </c>
      <c r="I203" s="6" t="s">
        <v>436</v>
      </c>
      <c r="J203" s="6" t="s">
        <v>437</v>
      </c>
      <c r="K203" s="6" t="s">
        <v>22</v>
      </c>
      <c r="L203" s="6"/>
      <c r="M203" s="7" t="s">
        <v>22</v>
      </c>
      <c r="N203" s="6" t="s">
        <v>24</v>
      </c>
      <c r="O203" s="8" t="s">
        <v>438</v>
      </c>
      <c r="P203" s="6" t="str">
        <f>HYPERLINK("https://docs.wto.org/imrd/directdoc.asp?DDFDocuments/t/G/TBTN24/ZAF259.DOCX", "https://docs.wto.org/imrd/directdoc.asp?DDFDocuments/t/G/TBTN24/ZAF259.DOCX")</f>
        <v>https://docs.wto.org/imrd/directdoc.asp?DDFDocuments/t/G/TBTN24/ZAF259.DOCX</v>
      </c>
      <c r="Q203" s="6" t="str">
        <f>HYPERLINK("https://docs.wto.org/imrd/directdoc.asp?DDFDocuments/u/G/TBTN24/ZAF259.DOCX", "https://docs.wto.org/imrd/directdoc.asp?DDFDocuments/u/G/TBTN24/ZAF259.DOCX")</f>
        <v>https://docs.wto.org/imrd/directdoc.asp?DDFDocuments/u/G/TBTN24/ZAF259.DOCX</v>
      </c>
      <c r="R203" s="6" t="str">
        <f>HYPERLINK("https://docs.wto.org/imrd/directdoc.asp?DDFDocuments/v/G/TBTN24/ZAF259.DOCX", "https://docs.wto.org/imrd/directdoc.asp?DDFDocuments/v/G/TBTN24/ZAF259.DOCX")</f>
        <v>https://docs.wto.org/imrd/directdoc.asp?DDFDocuments/v/G/TBTN24/ZAF259.DOCX</v>
      </c>
    </row>
    <row r="204" spans="1:18" ht="60" customHeight="1" x14ac:dyDescent="0.25">
      <c r="A204" s="2" t="s">
        <v>1025</v>
      </c>
      <c r="B204" s="7">
        <v>45517</v>
      </c>
      <c r="C204" s="6" t="str">
        <f>HYPERLINK("https://eping.wto.org/en/Search?viewData= G/TBT/N/KEN/1649"," G/TBT/N/KEN/1649")</f>
        <v xml:space="preserve"> G/TBT/N/KEN/1649</v>
      </c>
      <c r="D204" s="6" t="s">
        <v>521</v>
      </c>
      <c r="E204" s="8" t="s">
        <v>568</v>
      </c>
      <c r="F204" s="8" t="s">
        <v>569</v>
      </c>
      <c r="G204" s="8" t="s">
        <v>570</v>
      </c>
      <c r="H204" s="6" t="s">
        <v>571</v>
      </c>
      <c r="I204" s="6" t="s">
        <v>572</v>
      </c>
      <c r="J204" s="6" t="s">
        <v>573</v>
      </c>
      <c r="K204" s="6" t="s">
        <v>22</v>
      </c>
      <c r="L204" s="6"/>
      <c r="M204" s="7">
        <v>45577</v>
      </c>
      <c r="N204" s="6" t="s">
        <v>24</v>
      </c>
      <c r="O204" s="8" t="s">
        <v>574</v>
      </c>
      <c r="P204" s="6" t="str">
        <f>HYPERLINK("https://docs.wto.org/imrd/directdoc.asp?DDFDocuments/t/G/TBTN24/KEN1649.DOCX", "https://docs.wto.org/imrd/directdoc.asp?DDFDocuments/t/G/TBTN24/KEN1649.DOCX")</f>
        <v>https://docs.wto.org/imrd/directdoc.asp?DDFDocuments/t/G/TBTN24/KEN1649.DOCX</v>
      </c>
      <c r="Q204" s="6" t="str">
        <f>HYPERLINK("https://docs.wto.org/imrd/directdoc.asp?DDFDocuments/u/G/TBTN24/KEN1649.DOCX", "https://docs.wto.org/imrd/directdoc.asp?DDFDocuments/u/G/TBTN24/KEN1649.DOCX")</f>
        <v>https://docs.wto.org/imrd/directdoc.asp?DDFDocuments/u/G/TBTN24/KEN1649.DOCX</v>
      </c>
      <c r="R204" s="6" t="str">
        <f>HYPERLINK("https://docs.wto.org/imrd/directdoc.asp?DDFDocuments/v/G/TBTN24/KEN1649.DOCX", "https://docs.wto.org/imrd/directdoc.asp?DDFDocuments/v/G/TBTN24/KEN1649.DOCX")</f>
        <v>https://docs.wto.org/imrd/directdoc.asp?DDFDocuments/v/G/TBTN24/KEN1649.DOCX</v>
      </c>
    </row>
    <row r="205" spans="1:18" ht="60" customHeight="1" x14ac:dyDescent="0.25">
      <c r="A205" s="2" t="s">
        <v>978</v>
      </c>
      <c r="B205" s="7">
        <v>45530</v>
      </c>
      <c r="C205" s="6" t="str">
        <f>HYPERLINK("https://eping.wto.org/en/Search?viewData= G/TBT/N/CHL/697"," G/TBT/N/CHL/697")</f>
        <v xml:space="preserve"> G/TBT/N/CHL/697</v>
      </c>
      <c r="D205" s="6" t="s">
        <v>39</v>
      </c>
      <c r="E205" s="8" t="s">
        <v>264</v>
      </c>
      <c r="F205" s="8" t="s">
        <v>265</v>
      </c>
      <c r="G205" s="8" t="s">
        <v>266</v>
      </c>
      <c r="H205" s="6" t="s">
        <v>22</v>
      </c>
      <c r="I205" s="6" t="s">
        <v>267</v>
      </c>
      <c r="J205" s="6" t="s">
        <v>43</v>
      </c>
      <c r="K205" s="6" t="s">
        <v>22</v>
      </c>
      <c r="L205" s="6"/>
      <c r="M205" s="7">
        <v>45572</v>
      </c>
      <c r="N205" s="6" t="s">
        <v>24</v>
      </c>
      <c r="O205" s="8" t="s">
        <v>268</v>
      </c>
      <c r="P205" s="6" t="str">
        <f>HYPERLINK("https://docs.wto.org/imrd/directdoc.asp?DDFDocuments/t/G/TBTN24/CHL697.DOCX", "https://docs.wto.org/imrd/directdoc.asp?DDFDocuments/t/G/TBTN24/CHL697.DOCX")</f>
        <v>https://docs.wto.org/imrd/directdoc.asp?DDFDocuments/t/G/TBTN24/CHL697.DOCX</v>
      </c>
      <c r="Q205" s="6" t="str">
        <f>HYPERLINK("https://docs.wto.org/imrd/directdoc.asp?DDFDocuments/u/G/TBTN24/CHL697.DOCX", "https://docs.wto.org/imrd/directdoc.asp?DDFDocuments/u/G/TBTN24/CHL697.DOCX")</f>
        <v>https://docs.wto.org/imrd/directdoc.asp?DDFDocuments/u/G/TBTN24/CHL697.DOCX</v>
      </c>
      <c r="R205" s="6" t="str">
        <f>HYPERLINK("https://docs.wto.org/imrd/directdoc.asp?DDFDocuments/v/G/TBTN24/CHL697.DOCX", "https://docs.wto.org/imrd/directdoc.asp?DDFDocuments/v/G/TBTN24/CHL697.DOCX")</f>
        <v>https://docs.wto.org/imrd/directdoc.asp?DDFDocuments/v/G/TBTN24/CHL697.DOCX</v>
      </c>
    </row>
    <row r="206" spans="1:18" ht="60" customHeight="1" x14ac:dyDescent="0.25">
      <c r="A206" s="2" t="s">
        <v>1055</v>
      </c>
      <c r="B206" s="7">
        <v>45513</v>
      </c>
      <c r="C206" s="6" t="str">
        <f>HYPERLINK("https://eping.wto.org/en/Search?viewData= G/TBT/N/UGA/1968"," G/TBT/N/UGA/1968")</f>
        <v xml:space="preserve"> G/TBT/N/UGA/1968</v>
      </c>
      <c r="D206" s="6" t="s">
        <v>471</v>
      </c>
      <c r="E206" s="8" t="s">
        <v>732</v>
      </c>
      <c r="F206" s="8" t="s">
        <v>733</v>
      </c>
      <c r="G206" s="8" t="s">
        <v>734</v>
      </c>
      <c r="H206" s="6" t="s">
        <v>721</v>
      </c>
      <c r="I206" s="6" t="s">
        <v>442</v>
      </c>
      <c r="J206" s="6" t="s">
        <v>482</v>
      </c>
      <c r="K206" s="6" t="s">
        <v>38</v>
      </c>
      <c r="L206" s="6"/>
      <c r="M206" s="7">
        <v>45573</v>
      </c>
      <c r="N206" s="6" t="s">
        <v>24</v>
      </c>
      <c r="O206" s="8" t="s">
        <v>735</v>
      </c>
      <c r="P206" s="6" t="str">
        <f>HYPERLINK("https://docs.wto.org/imrd/directdoc.asp?DDFDocuments/t/G/TBTN24/UGA1968.DOCX", "https://docs.wto.org/imrd/directdoc.asp?DDFDocuments/t/G/TBTN24/UGA1968.DOCX")</f>
        <v>https://docs.wto.org/imrd/directdoc.asp?DDFDocuments/t/G/TBTN24/UGA1968.DOCX</v>
      </c>
      <c r="Q206" s="6" t="str">
        <f>HYPERLINK("https://docs.wto.org/imrd/directdoc.asp?DDFDocuments/u/G/TBTN24/UGA1968.DOCX", "https://docs.wto.org/imrd/directdoc.asp?DDFDocuments/u/G/TBTN24/UGA1968.DOCX")</f>
        <v>https://docs.wto.org/imrd/directdoc.asp?DDFDocuments/u/G/TBTN24/UGA1968.DOCX</v>
      </c>
      <c r="R206" s="6" t="str">
        <f>HYPERLINK("https://docs.wto.org/imrd/directdoc.asp?DDFDocuments/v/G/TBTN24/UGA1968.DOCX", "https://docs.wto.org/imrd/directdoc.asp?DDFDocuments/v/G/TBTN24/UGA1968.DOCX")</f>
        <v>https://docs.wto.org/imrd/directdoc.asp?DDFDocuments/v/G/TBTN24/UGA1968.DOCX</v>
      </c>
    </row>
    <row r="207" spans="1:18" ht="60" customHeight="1" x14ac:dyDescent="0.25">
      <c r="A207" s="2" t="s">
        <v>1052</v>
      </c>
      <c r="B207" s="7">
        <v>45513</v>
      </c>
      <c r="C207" s="6" t="str">
        <f>HYPERLINK("https://eping.wto.org/en/Search?viewData= G/TBT/N/UGA/1967"," G/TBT/N/UGA/1967")</f>
        <v xml:space="preserve"> G/TBT/N/UGA/1967</v>
      </c>
      <c r="D207" s="6" t="s">
        <v>471</v>
      </c>
      <c r="E207" s="8" t="s">
        <v>718</v>
      </c>
      <c r="F207" s="8" t="s">
        <v>719</v>
      </c>
      <c r="G207" s="8" t="s">
        <v>720</v>
      </c>
      <c r="H207" s="6" t="s">
        <v>721</v>
      </c>
      <c r="I207" s="6" t="s">
        <v>442</v>
      </c>
      <c r="J207" s="6" t="s">
        <v>482</v>
      </c>
      <c r="K207" s="6" t="s">
        <v>38</v>
      </c>
      <c r="L207" s="6"/>
      <c r="M207" s="7">
        <v>45573</v>
      </c>
      <c r="N207" s="6" t="s">
        <v>24</v>
      </c>
      <c r="O207" s="8" t="s">
        <v>722</v>
      </c>
      <c r="P207" s="6" t="str">
        <f>HYPERLINK("https://docs.wto.org/imrd/directdoc.asp?DDFDocuments/t/G/TBTN24/UGA1967.DOCX", "https://docs.wto.org/imrd/directdoc.asp?DDFDocuments/t/G/TBTN24/UGA1967.DOCX")</f>
        <v>https://docs.wto.org/imrd/directdoc.asp?DDFDocuments/t/G/TBTN24/UGA1967.DOCX</v>
      </c>
      <c r="Q207" s="6" t="str">
        <f>HYPERLINK("https://docs.wto.org/imrd/directdoc.asp?DDFDocuments/u/G/TBTN24/UGA1967.DOCX", "https://docs.wto.org/imrd/directdoc.asp?DDFDocuments/u/G/TBTN24/UGA1967.DOCX")</f>
        <v>https://docs.wto.org/imrd/directdoc.asp?DDFDocuments/u/G/TBTN24/UGA1967.DOCX</v>
      </c>
      <c r="R207" s="6" t="str">
        <f>HYPERLINK("https://docs.wto.org/imrd/directdoc.asp?DDFDocuments/v/G/TBTN24/UGA1967.DOCX", "https://docs.wto.org/imrd/directdoc.asp?DDFDocuments/v/G/TBTN24/UGA1967.DOCX")</f>
        <v>https://docs.wto.org/imrd/directdoc.asp?DDFDocuments/v/G/TBTN24/UGA1967.DOCX</v>
      </c>
    </row>
    <row r="208" spans="1:18" ht="60" customHeight="1" x14ac:dyDescent="0.25">
      <c r="A208" s="2" t="s">
        <v>1026</v>
      </c>
      <c r="B208" s="7">
        <v>45517</v>
      </c>
      <c r="C208" s="6" t="str">
        <f>HYPERLINK("https://eping.wto.org/en/Search?viewData= G/TBT/N/VNM/312"," G/TBT/N/VNM/312")</f>
        <v xml:space="preserve"> G/TBT/N/VNM/312</v>
      </c>
      <c r="D208" s="6" t="s">
        <v>563</v>
      </c>
      <c r="E208" s="8" t="s">
        <v>564</v>
      </c>
      <c r="F208" s="8" t="s">
        <v>565</v>
      </c>
      <c r="G208" s="8" t="s">
        <v>566</v>
      </c>
      <c r="H208" s="6" t="s">
        <v>22</v>
      </c>
      <c r="I208" s="6" t="s">
        <v>22</v>
      </c>
      <c r="J208" s="6" t="s">
        <v>43</v>
      </c>
      <c r="K208" s="6" t="s">
        <v>22</v>
      </c>
      <c r="L208" s="6"/>
      <c r="M208" s="7">
        <v>45577</v>
      </c>
      <c r="N208" s="6" t="s">
        <v>24</v>
      </c>
      <c r="O208" s="8" t="s">
        <v>567</v>
      </c>
      <c r="P208" s="6" t="str">
        <f>HYPERLINK("https://docs.wto.org/imrd/directdoc.asp?DDFDocuments/t/G/TBTN24/VNM312.DOCX", "https://docs.wto.org/imrd/directdoc.asp?DDFDocuments/t/G/TBTN24/VNM312.DOCX")</f>
        <v>https://docs.wto.org/imrd/directdoc.asp?DDFDocuments/t/G/TBTN24/VNM312.DOCX</v>
      </c>
      <c r="Q208" s="6" t="str">
        <f>HYPERLINK("https://docs.wto.org/imrd/directdoc.asp?DDFDocuments/u/G/TBTN24/VNM312.DOCX", "https://docs.wto.org/imrd/directdoc.asp?DDFDocuments/u/G/TBTN24/VNM312.DOCX")</f>
        <v>https://docs.wto.org/imrd/directdoc.asp?DDFDocuments/u/G/TBTN24/VNM312.DOCX</v>
      </c>
      <c r="R208" s="6" t="str">
        <f>HYPERLINK("https://docs.wto.org/imrd/directdoc.asp?DDFDocuments/v/G/TBTN24/VNM312.DOCX", "https://docs.wto.org/imrd/directdoc.asp?DDFDocuments/v/G/TBTN24/VNM312.DOCX")</f>
        <v>https://docs.wto.org/imrd/directdoc.asp?DDFDocuments/v/G/TBTN24/VNM312.DOCX</v>
      </c>
    </row>
    <row r="209" spans="1:18" ht="60" customHeight="1" x14ac:dyDescent="0.25">
      <c r="A209" s="2" t="s">
        <v>1049</v>
      </c>
      <c r="B209" s="7">
        <v>45516</v>
      </c>
      <c r="C209" s="6" t="str">
        <f>HYPERLINK("https://eping.wto.org/en/Search?viewData= G/TBT/N/TPKM/546"," G/TBT/N/TPKM/546")</f>
        <v xml:space="preserve"> G/TBT/N/TPKM/546</v>
      </c>
      <c r="D209" s="6" t="s">
        <v>118</v>
      </c>
      <c r="E209" s="8" t="s">
        <v>690</v>
      </c>
      <c r="F209" s="8" t="s">
        <v>691</v>
      </c>
      <c r="G209" s="8" t="s">
        <v>692</v>
      </c>
      <c r="H209" s="6" t="s">
        <v>693</v>
      </c>
      <c r="I209" s="6" t="s">
        <v>22</v>
      </c>
      <c r="J209" s="6" t="s">
        <v>43</v>
      </c>
      <c r="K209" s="6" t="s">
        <v>22</v>
      </c>
      <c r="L209" s="6"/>
      <c r="M209" s="7">
        <v>45576</v>
      </c>
      <c r="N209" s="6" t="s">
        <v>24</v>
      </c>
      <c r="O209" s="8" t="s">
        <v>694</v>
      </c>
      <c r="P209" s="6" t="str">
        <f>HYPERLINK("https://docs.wto.org/imrd/directdoc.asp?DDFDocuments/t/G/TBTN24/TPKM546.DOCX", "https://docs.wto.org/imrd/directdoc.asp?DDFDocuments/t/G/TBTN24/TPKM546.DOCX")</f>
        <v>https://docs.wto.org/imrd/directdoc.asp?DDFDocuments/t/G/TBTN24/TPKM546.DOCX</v>
      </c>
      <c r="Q209" s="6" t="str">
        <f>HYPERLINK("https://docs.wto.org/imrd/directdoc.asp?DDFDocuments/u/G/TBTN24/TPKM546.DOCX", "https://docs.wto.org/imrd/directdoc.asp?DDFDocuments/u/G/TBTN24/TPKM546.DOCX")</f>
        <v>https://docs.wto.org/imrd/directdoc.asp?DDFDocuments/u/G/TBTN24/TPKM546.DOCX</v>
      </c>
      <c r="R209" s="6" t="str">
        <f>HYPERLINK("https://docs.wto.org/imrd/directdoc.asp?DDFDocuments/v/G/TBTN24/TPKM546.DOCX", "https://docs.wto.org/imrd/directdoc.asp?DDFDocuments/v/G/TBTN24/TPKM546.DOCX")</f>
        <v>https://docs.wto.org/imrd/directdoc.asp?DDFDocuments/v/G/TBTN24/TPKM546.DOCX</v>
      </c>
    </row>
    <row r="210" spans="1:18" ht="60" customHeight="1" x14ac:dyDescent="0.25">
      <c r="A210" s="2" t="s">
        <v>1080</v>
      </c>
      <c r="B210" s="7">
        <v>45505</v>
      </c>
      <c r="C210" s="6" t="str">
        <f>HYPERLINK("https://eping.wto.org/en/Search?viewData= G/TBT/N/CHL/696"," G/TBT/N/CHL/696")</f>
        <v xml:space="preserve"> G/TBT/N/CHL/696</v>
      </c>
      <c r="D210" s="6" t="s">
        <v>39</v>
      </c>
      <c r="E210" s="8" t="s">
        <v>858</v>
      </c>
      <c r="F210" s="8" t="s">
        <v>859</v>
      </c>
      <c r="G210" s="8" t="s">
        <v>860</v>
      </c>
      <c r="H210" s="6" t="s">
        <v>22</v>
      </c>
      <c r="I210" s="6" t="s">
        <v>22</v>
      </c>
      <c r="J210" s="6" t="s">
        <v>43</v>
      </c>
      <c r="K210" s="6" t="s">
        <v>22</v>
      </c>
      <c r="L210" s="6"/>
      <c r="M210" s="7">
        <v>45565</v>
      </c>
      <c r="N210" s="6" t="s">
        <v>24</v>
      </c>
      <c r="O210" s="8" t="s">
        <v>861</v>
      </c>
      <c r="P210" s="6" t="str">
        <f>HYPERLINK("https://docs.wto.org/imrd/directdoc.asp?DDFDocuments/t/G/TBTN24/CHL696.DOCX", "https://docs.wto.org/imrd/directdoc.asp?DDFDocuments/t/G/TBTN24/CHL696.DOCX")</f>
        <v>https://docs.wto.org/imrd/directdoc.asp?DDFDocuments/t/G/TBTN24/CHL696.DOCX</v>
      </c>
      <c r="Q210" s="6" t="str">
        <f>HYPERLINK("https://docs.wto.org/imrd/directdoc.asp?DDFDocuments/u/G/TBTN24/CHL696.DOCX", "https://docs.wto.org/imrd/directdoc.asp?DDFDocuments/u/G/TBTN24/CHL696.DOCX")</f>
        <v>https://docs.wto.org/imrd/directdoc.asp?DDFDocuments/u/G/TBTN24/CHL696.DOCX</v>
      </c>
      <c r="R210" s="6" t="str">
        <f>HYPERLINK("https://docs.wto.org/imrd/directdoc.asp?DDFDocuments/v/G/TBTN24/CHL696.DOCX", "https://docs.wto.org/imrd/directdoc.asp?DDFDocuments/v/G/TBTN24/CHL696.DOCX")</f>
        <v>https://docs.wto.org/imrd/directdoc.asp?DDFDocuments/v/G/TBTN24/CHL696.DOCX</v>
      </c>
    </row>
    <row r="211" spans="1:18" ht="60" customHeight="1" x14ac:dyDescent="0.25">
      <c r="A211" s="2" t="s">
        <v>1061</v>
      </c>
      <c r="B211" s="7">
        <v>45511</v>
      </c>
      <c r="C211" s="6" t="str">
        <f>HYPERLINK("https://eping.wto.org/en/Search?viewData= G/TBT/N/JPN/825"," G/TBT/N/JPN/825")</f>
        <v xml:space="preserve"> G/TBT/N/JPN/825</v>
      </c>
      <c r="D211" s="6" t="s">
        <v>17</v>
      </c>
      <c r="E211" s="8" t="s">
        <v>770</v>
      </c>
      <c r="F211" s="8" t="s">
        <v>771</v>
      </c>
      <c r="G211" s="8" t="s">
        <v>772</v>
      </c>
      <c r="H211" s="6" t="s">
        <v>22</v>
      </c>
      <c r="I211" s="6" t="s">
        <v>22</v>
      </c>
      <c r="J211" s="6" t="s">
        <v>23</v>
      </c>
      <c r="K211" s="6" t="s">
        <v>94</v>
      </c>
      <c r="L211" s="6"/>
      <c r="M211" s="7" t="s">
        <v>22</v>
      </c>
      <c r="N211" s="6" t="s">
        <v>24</v>
      </c>
      <c r="O211" s="8" t="s">
        <v>773</v>
      </c>
      <c r="P211" s="6" t="str">
        <f>HYPERLINK("https://docs.wto.org/imrd/directdoc.asp?DDFDocuments/t/G/TBTN24/JPN825.DOCX", "https://docs.wto.org/imrd/directdoc.asp?DDFDocuments/t/G/TBTN24/JPN825.DOCX")</f>
        <v>https://docs.wto.org/imrd/directdoc.asp?DDFDocuments/t/G/TBTN24/JPN825.DOCX</v>
      </c>
      <c r="Q211" s="6" t="str">
        <f>HYPERLINK("https://docs.wto.org/imrd/directdoc.asp?DDFDocuments/u/G/TBTN24/JPN825.DOCX", "https://docs.wto.org/imrd/directdoc.asp?DDFDocuments/u/G/TBTN24/JPN825.DOCX")</f>
        <v>https://docs.wto.org/imrd/directdoc.asp?DDFDocuments/u/G/TBTN24/JPN825.DOCX</v>
      </c>
      <c r="R211" s="6" t="str">
        <f>HYPERLINK("https://docs.wto.org/imrd/directdoc.asp?DDFDocuments/v/G/TBTN24/JPN825.DOCX", "https://docs.wto.org/imrd/directdoc.asp?DDFDocuments/v/G/TBTN24/JPN825.DOCX")</f>
        <v>https://docs.wto.org/imrd/directdoc.asp?DDFDocuments/v/G/TBTN24/JPN825.DOCX</v>
      </c>
    </row>
    <row r="212" spans="1:18" ht="60" customHeight="1" x14ac:dyDescent="0.25">
      <c r="A212" s="2" t="s">
        <v>1053</v>
      </c>
      <c r="B212" s="7">
        <v>45513</v>
      </c>
      <c r="C212" s="6" t="str">
        <f>HYPERLINK("https://eping.wto.org/en/Search?viewData= G/TBT/N/USA/2136"," G/TBT/N/USA/2136")</f>
        <v xml:space="preserve"> G/TBT/N/USA/2136</v>
      </c>
      <c r="D212" s="6" t="s">
        <v>53</v>
      </c>
      <c r="E212" s="8" t="s">
        <v>723</v>
      </c>
      <c r="F212" s="8" t="s">
        <v>724</v>
      </c>
      <c r="G212" s="8" t="s">
        <v>725</v>
      </c>
      <c r="H212" s="6" t="s">
        <v>22</v>
      </c>
      <c r="I212" s="6" t="s">
        <v>726</v>
      </c>
      <c r="J212" s="6" t="s">
        <v>86</v>
      </c>
      <c r="K212" s="6" t="s">
        <v>22</v>
      </c>
      <c r="L212" s="6"/>
      <c r="M212" s="7" t="s">
        <v>22</v>
      </c>
      <c r="N212" s="6" t="s">
        <v>24</v>
      </c>
      <c r="O212" s="8" t="s">
        <v>727</v>
      </c>
      <c r="P212" s="6" t="str">
        <f>HYPERLINK("https://docs.wto.org/imrd/directdoc.asp?DDFDocuments/t/G/TBTN24/USA2136.DOCX", "https://docs.wto.org/imrd/directdoc.asp?DDFDocuments/t/G/TBTN24/USA2136.DOCX")</f>
        <v>https://docs.wto.org/imrd/directdoc.asp?DDFDocuments/t/G/TBTN24/USA2136.DOCX</v>
      </c>
      <c r="Q212" s="6" t="str">
        <f>HYPERLINK("https://docs.wto.org/imrd/directdoc.asp?DDFDocuments/u/G/TBTN24/USA2136.DOCX", "https://docs.wto.org/imrd/directdoc.asp?DDFDocuments/u/G/TBTN24/USA2136.DOCX")</f>
        <v>https://docs.wto.org/imrd/directdoc.asp?DDFDocuments/u/G/TBTN24/USA2136.DOCX</v>
      </c>
      <c r="R212" s="6" t="str">
        <f>HYPERLINK("https://docs.wto.org/imrd/directdoc.asp?DDFDocuments/v/G/TBTN24/USA2136.DOCX", "https://docs.wto.org/imrd/directdoc.asp?DDFDocuments/v/G/TBTN24/USA2136.DOCX")</f>
        <v>https://docs.wto.org/imrd/directdoc.asp?DDFDocuments/v/G/TBTN24/USA2136.DOCX</v>
      </c>
    </row>
    <row r="213" spans="1:18" ht="60" customHeight="1" x14ac:dyDescent="0.25">
      <c r="A213" s="2" t="s">
        <v>1077</v>
      </c>
      <c r="B213" s="7">
        <v>45506</v>
      </c>
      <c r="C213" s="6" t="str">
        <f>HYPERLINK("https://eping.wto.org/en/Search?viewData= G/TBT/N/UKR/304"," G/TBT/N/UKR/304")</f>
        <v xml:space="preserve"> G/TBT/N/UKR/304</v>
      </c>
      <c r="D213" s="6" t="s">
        <v>26</v>
      </c>
      <c r="E213" s="8" t="s">
        <v>830</v>
      </c>
      <c r="F213" s="8" t="s">
        <v>831</v>
      </c>
      <c r="G213" s="8" t="s">
        <v>832</v>
      </c>
      <c r="H213" s="6" t="s">
        <v>833</v>
      </c>
      <c r="I213" s="6" t="s">
        <v>834</v>
      </c>
      <c r="J213" s="6" t="s">
        <v>599</v>
      </c>
      <c r="K213" s="6" t="s">
        <v>38</v>
      </c>
      <c r="L213" s="6"/>
      <c r="M213" s="7">
        <v>45566</v>
      </c>
      <c r="N213" s="6" t="s">
        <v>24</v>
      </c>
      <c r="O213" s="8" t="s">
        <v>835</v>
      </c>
      <c r="P213" s="6" t="str">
        <f>HYPERLINK("https://docs.wto.org/imrd/directdoc.asp?DDFDocuments/t/G/TBTN24/UKR304.DOCX", "https://docs.wto.org/imrd/directdoc.asp?DDFDocuments/t/G/TBTN24/UKR304.DOCX")</f>
        <v>https://docs.wto.org/imrd/directdoc.asp?DDFDocuments/t/G/TBTN24/UKR304.DOCX</v>
      </c>
      <c r="Q213" s="6" t="str">
        <f>HYPERLINK("https://docs.wto.org/imrd/directdoc.asp?DDFDocuments/u/G/TBTN24/UKR304.DOCX", "https://docs.wto.org/imrd/directdoc.asp?DDFDocuments/u/G/TBTN24/UKR304.DOCX")</f>
        <v>https://docs.wto.org/imrd/directdoc.asp?DDFDocuments/u/G/TBTN24/UKR304.DOCX</v>
      </c>
      <c r="R213" s="6" t="str">
        <f>HYPERLINK("https://docs.wto.org/imrd/directdoc.asp?DDFDocuments/v/G/TBTN24/UKR304.DOCX", "https://docs.wto.org/imrd/directdoc.asp?DDFDocuments/v/G/TBTN24/UKR304.DOCX")</f>
        <v>https://docs.wto.org/imrd/directdoc.asp?DDFDocuments/v/G/TBTN24/UKR304.DOCX</v>
      </c>
    </row>
    <row r="214" spans="1:18" ht="60" customHeight="1" x14ac:dyDescent="0.25">
      <c r="A214" s="2" t="s">
        <v>1035</v>
      </c>
      <c r="B214" s="7">
        <v>45517</v>
      </c>
      <c r="C214" s="6" t="str">
        <f>HYPERLINK("https://eping.wto.org/en/Search?viewData= G/TBT/N/VNM/311"," G/TBT/N/VNM/311")</f>
        <v xml:space="preserve"> G/TBT/N/VNM/311</v>
      </c>
      <c r="D214" s="6" t="s">
        <v>563</v>
      </c>
      <c r="E214" s="8" t="s">
        <v>632</v>
      </c>
      <c r="F214" s="8" t="s">
        <v>633</v>
      </c>
      <c r="G214" s="8" t="s">
        <v>634</v>
      </c>
      <c r="H214" s="6" t="s">
        <v>635</v>
      </c>
      <c r="I214" s="6" t="s">
        <v>22</v>
      </c>
      <c r="J214" s="6" t="s">
        <v>43</v>
      </c>
      <c r="K214" s="6" t="s">
        <v>22</v>
      </c>
      <c r="L214" s="6"/>
      <c r="M214" s="7">
        <v>45577</v>
      </c>
      <c r="N214" s="6" t="s">
        <v>24</v>
      </c>
      <c r="O214" s="8" t="s">
        <v>636</v>
      </c>
      <c r="P214" s="6" t="str">
        <f>HYPERLINK("https://docs.wto.org/imrd/directdoc.asp?DDFDocuments/t/G/TBTN24/VNM311.DOCX", "https://docs.wto.org/imrd/directdoc.asp?DDFDocuments/t/G/TBTN24/VNM311.DOCX")</f>
        <v>https://docs.wto.org/imrd/directdoc.asp?DDFDocuments/t/G/TBTN24/VNM311.DOCX</v>
      </c>
      <c r="Q214" s="6" t="str">
        <f>HYPERLINK("https://docs.wto.org/imrd/directdoc.asp?DDFDocuments/u/G/TBTN24/VNM311.DOCX", "https://docs.wto.org/imrd/directdoc.asp?DDFDocuments/u/G/TBTN24/VNM311.DOCX")</f>
        <v>https://docs.wto.org/imrd/directdoc.asp?DDFDocuments/u/G/TBTN24/VNM311.DOCX</v>
      </c>
      <c r="R214" s="6" t="str">
        <f>HYPERLINK("https://docs.wto.org/imrd/directdoc.asp?DDFDocuments/v/G/TBTN24/VNM311.DOCX", "https://docs.wto.org/imrd/directdoc.asp?DDFDocuments/v/G/TBTN24/VNM311.DOCX")</f>
        <v>https://docs.wto.org/imrd/directdoc.asp?DDFDocuments/v/G/TBTN24/VNM311.DOCX</v>
      </c>
    </row>
    <row r="215" spans="1:18" ht="60" customHeight="1" x14ac:dyDescent="0.25">
      <c r="A215" s="2" t="s">
        <v>1059</v>
      </c>
      <c r="B215" s="7">
        <v>45513</v>
      </c>
      <c r="C215" s="6" t="str">
        <f>HYPERLINK("https://eping.wto.org/en/Search?viewData= G/TBT/N/THA/748"," G/TBT/N/THA/748")</f>
        <v xml:space="preserve"> G/TBT/N/THA/748</v>
      </c>
      <c r="D215" s="6" t="s">
        <v>366</v>
      </c>
      <c r="E215" s="8" t="s">
        <v>752</v>
      </c>
      <c r="F215" s="8" t="s">
        <v>753</v>
      </c>
      <c r="G215" s="8" t="s">
        <v>754</v>
      </c>
      <c r="H215" s="6" t="s">
        <v>22</v>
      </c>
      <c r="I215" s="6" t="s">
        <v>291</v>
      </c>
      <c r="J215" s="6" t="s">
        <v>86</v>
      </c>
      <c r="K215" s="6" t="s">
        <v>38</v>
      </c>
      <c r="L215" s="6"/>
      <c r="M215" s="7">
        <v>45573</v>
      </c>
      <c r="N215" s="6" t="s">
        <v>24</v>
      </c>
      <c r="O215" s="8" t="s">
        <v>755</v>
      </c>
      <c r="P215" s="6" t="str">
        <f>HYPERLINK("https://docs.wto.org/imrd/directdoc.asp?DDFDocuments/t/G/TBTN24/THA748.DOCX", "https://docs.wto.org/imrd/directdoc.asp?DDFDocuments/t/G/TBTN24/THA748.DOCX")</f>
        <v>https://docs.wto.org/imrd/directdoc.asp?DDFDocuments/t/G/TBTN24/THA748.DOCX</v>
      </c>
      <c r="Q215" s="6" t="str">
        <f>HYPERLINK("https://docs.wto.org/imrd/directdoc.asp?DDFDocuments/u/G/TBTN24/THA748.DOCX", "https://docs.wto.org/imrd/directdoc.asp?DDFDocuments/u/G/TBTN24/THA748.DOCX")</f>
        <v>https://docs.wto.org/imrd/directdoc.asp?DDFDocuments/u/G/TBTN24/THA748.DOCX</v>
      </c>
      <c r="R215" s="6" t="str">
        <f>HYPERLINK("https://docs.wto.org/imrd/directdoc.asp?DDFDocuments/v/G/TBTN24/THA748.DOCX", "https://docs.wto.org/imrd/directdoc.asp?DDFDocuments/v/G/TBTN24/THA748.DOCX")</f>
        <v>https://docs.wto.org/imrd/directdoc.asp?DDFDocuments/v/G/TBTN24/THA748.DOCX</v>
      </c>
    </row>
    <row r="216" spans="1:18" ht="60" customHeight="1" x14ac:dyDescent="0.25">
      <c r="A216" s="2" t="s">
        <v>1065</v>
      </c>
      <c r="B216" s="7">
        <v>45509</v>
      </c>
      <c r="C216" s="6" t="str">
        <f>HYPERLINK("https://eping.wto.org/en/Search?viewData= G/TBT/N/NPL/10"," G/TBT/N/NPL/10")</f>
        <v xml:space="preserve"> G/TBT/N/NPL/10</v>
      </c>
      <c r="D216" s="6" t="s">
        <v>797</v>
      </c>
      <c r="E216" s="8" t="s">
        <v>798</v>
      </c>
      <c r="F216" s="8" t="s">
        <v>799</v>
      </c>
      <c r="G216" s="8" t="s">
        <v>800</v>
      </c>
      <c r="H216" s="6" t="s">
        <v>22</v>
      </c>
      <c r="I216" s="6" t="s">
        <v>801</v>
      </c>
      <c r="J216" s="6" t="s">
        <v>230</v>
      </c>
      <c r="K216" s="6" t="s">
        <v>22</v>
      </c>
      <c r="L216" s="6"/>
      <c r="M216" s="7" t="s">
        <v>22</v>
      </c>
      <c r="N216" s="6" t="s">
        <v>24</v>
      </c>
      <c r="O216" s="6"/>
      <c r="P216" s="6" t="str">
        <f>HYPERLINK("https://docs.wto.org/imrd/directdoc.asp?DDFDocuments/t/G/TBTN24/NPL10.DOCX", "https://docs.wto.org/imrd/directdoc.asp?DDFDocuments/t/G/TBTN24/NPL10.DOCX")</f>
        <v>https://docs.wto.org/imrd/directdoc.asp?DDFDocuments/t/G/TBTN24/NPL10.DOCX</v>
      </c>
      <c r="Q216" s="6" t="str">
        <f>HYPERLINK("https://docs.wto.org/imrd/directdoc.asp?DDFDocuments/u/G/TBTN24/NPL10.DOCX", "https://docs.wto.org/imrd/directdoc.asp?DDFDocuments/u/G/TBTN24/NPL10.DOCX")</f>
        <v>https://docs.wto.org/imrd/directdoc.asp?DDFDocuments/u/G/TBTN24/NPL10.DOCX</v>
      </c>
      <c r="R216" s="6" t="str">
        <f>HYPERLINK("https://docs.wto.org/imrd/directdoc.asp?DDFDocuments/v/G/TBTN24/NPL10.DOCX", "https://docs.wto.org/imrd/directdoc.asp?DDFDocuments/v/G/TBTN24/NPL10.DOCX")</f>
        <v>https://docs.wto.org/imrd/directdoc.asp?DDFDocuments/v/G/TBTN24/NPL10.DOCX</v>
      </c>
    </row>
    <row r="217" spans="1:18" ht="60" customHeight="1" x14ac:dyDescent="0.25">
      <c r="A217" s="2" t="s">
        <v>1074</v>
      </c>
      <c r="B217" s="7">
        <v>45509</v>
      </c>
      <c r="C217" s="6" t="str">
        <f>HYPERLINK("https://eping.wto.org/en/Search?viewData= G/TBT/N/MEX/536"," G/TBT/N/MEX/536")</f>
        <v xml:space="preserve"> G/TBT/N/MEX/536</v>
      </c>
      <c r="D217" s="6" t="s">
        <v>353</v>
      </c>
      <c r="E217" s="8" t="s">
        <v>793</v>
      </c>
      <c r="F217" s="8" t="s">
        <v>794</v>
      </c>
      <c r="G217" s="8" t="s">
        <v>795</v>
      </c>
      <c r="H217" s="6" t="s">
        <v>22</v>
      </c>
      <c r="I217" s="6" t="s">
        <v>22</v>
      </c>
      <c r="J217" s="6" t="s">
        <v>43</v>
      </c>
      <c r="K217" s="6" t="s">
        <v>94</v>
      </c>
      <c r="L217" s="6"/>
      <c r="M217" s="7">
        <v>45569</v>
      </c>
      <c r="N217" s="6" t="s">
        <v>24</v>
      </c>
      <c r="O217" s="8" t="s">
        <v>796</v>
      </c>
      <c r="P217" s="6" t="str">
        <f>HYPERLINK("https://docs.wto.org/imrd/directdoc.asp?DDFDocuments/t/G/TBTN24/MEX536.DOCX", "https://docs.wto.org/imrd/directdoc.asp?DDFDocuments/t/G/TBTN24/MEX536.DOCX")</f>
        <v>https://docs.wto.org/imrd/directdoc.asp?DDFDocuments/t/G/TBTN24/MEX536.DOCX</v>
      </c>
      <c r="Q217" s="6" t="str">
        <f>HYPERLINK("https://docs.wto.org/imrd/directdoc.asp?DDFDocuments/u/G/TBTN24/MEX536.DOCX", "https://docs.wto.org/imrd/directdoc.asp?DDFDocuments/u/G/TBTN24/MEX536.DOCX")</f>
        <v>https://docs.wto.org/imrd/directdoc.asp?DDFDocuments/u/G/TBTN24/MEX536.DOCX</v>
      </c>
      <c r="R217" s="6" t="str">
        <f>HYPERLINK("https://docs.wto.org/imrd/directdoc.asp?DDFDocuments/v/G/TBTN24/MEX536.DOCX", "https://docs.wto.org/imrd/directdoc.asp?DDFDocuments/v/G/TBTN24/MEX536.DOCX")</f>
        <v>https://docs.wto.org/imrd/directdoc.asp?DDFDocuments/v/G/TBTN24/MEX536.DOCX</v>
      </c>
    </row>
    <row r="218" spans="1:18" ht="60" customHeight="1" x14ac:dyDescent="0.25">
      <c r="A218" s="2" t="s">
        <v>955</v>
      </c>
      <c r="B218" s="7">
        <v>45531</v>
      </c>
      <c r="C218" s="6" t="str">
        <f>HYPERLINK("https://eping.wto.org/en/Search?viewData= G/TBT/N/BRA/1563"," G/TBT/N/BRA/1563")</f>
        <v xml:space="preserve"> G/TBT/N/BRA/1563</v>
      </c>
      <c r="D218" s="6" t="s">
        <v>154</v>
      </c>
      <c r="E218" s="8" t="s">
        <v>155</v>
      </c>
      <c r="F218" s="8" t="s">
        <v>156</v>
      </c>
      <c r="G218" s="8" t="s">
        <v>157</v>
      </c>
      <c r="H218" s="6" t="s">
        <v>158</v>
      </c>
      <c r="I218" s="6" t="s">
        <v>93</v>
      </c>
      <c r="J218" s="6" t="s">
        <v>43</v>
      </c>
      <c r="K218" s="6" t="s">
        <v>94</v>
      </c>
      <c r="L218" s="6"/>
      <c r="M218" s="7">
        <v>45581</v>
      </c>
      <c r="N218" s="6" t="s">
        <v>24</v>
      </c>
      <c r="O218" s="8" t="s">
        <v>159</v>
      </c>
      <c r="P218" s="6" t="str">
        <f>HYPERLINK("https://docs.wto.org/imrd/directdoc.asp?DDFDocuments/t/G/TBTN24/BRA1563.DOCX", "https://docs.wto.org/imrd/directdoc.asp?DDFDocuments/t/G/TBTN24/BRA1563.DOCX")</f>
        <v>https://docs.wto.org/imrd/directdoc.asp?DDFDocuments/t/G/TBTN24/BRA1563.DOCX</v>
      </c>
      <c r="Q218" s="6"/>
      <c r="R218" s="6" t="str">
        <f>HYPERLINK("https://docs.wto.org/imrd/directdoc.asp?DDFDocuments/v/G/TBTN24/BRA1563.DOCX", "https://docs.wto.org/imrd/directdoc.asp?DDFDocuments/v/G/TBTN24/BRA1563.DOCX")</f>
        <v>https://docs.wto.org/imrd/directdoc.asp?DDFDocuments/v/G/TBTN24/BRA1563.DOCX</v>
      </c>
    </row>
    <row r="219" spans="1:18" ht="60" customHeight="1" x14ac:dyDescent="0.25">
      <c r="A219" s="2" t="s">
        <v>963</v>
      </c>
      <c r="B219" s="7">
        <v>45531</v>
      </c>
      <c r="C219" s="6" t="str">
        <f>HYPERLINK("https://eping.wto.org/en/Search?viewData= G/TBT/N/BRA/1562"," G/TBT/N/BRA/1562")</f>
        <v xml:space="preserve"> G/TBT/N/BRA/1562</v>
      </c>
      <c r="D219" s="6" t="s">
        <v>154</v>
      </c>
      <c r="E219" s="8" t="s">
        <v>197</v>
      </c>
      <c r="F219" s="8" t="s">
        <v>198</v>
      </c>
      <c r="G219" s="8" t="s">
        <v>199</v>
      </c>
      <c r="H219" s="6" t="s">
        <v>158</v>
      </c>
      <c r="I219" s="6" t="s">
        <v>93</v>
      </c>
      <c r="J219" s="6" t="s">
        <v>43</v>
      </c>
      <c r="K219" s="6" t="s">
        <v>94</v>
      </c>
      <c r="L219" s="6"/>
      <c r="M219" s="7">
        <v>45581</v>
      </c>
      <c r="N219" s="6" t="s">
        <v>24</v>
      </c>
      <c r="O219" s="8" t="s">
        <v>200</v>
      </c>
      <c r="P219" s="6" t="str">
        <f>HYPERLINK("https://docs.wto.org/imrd/directdoc.asp?DDFDocuments/t/G/TBTN24/BRA1562.DOCX", "https://docs.wto.org/imrd/directdoc.asp?DDFDocuments/t/G/TBTN24/BRA1562.DOCX")</f>
        <v>https://docs.wto.org/imrd/directdoc.asp?DDFDocuments/t/G/TBTN24/BRA1562.DOCX</v>
      </c>
      <c r="Q219" s="6"/>
      <c r="R219" s="6" t="str">
        <f>HYPERLINK("https://docs.wto.org/imrd/directdoc.asp?DDFDocuments/v/G/TBTN24/BRA1562.DOCX", "https://docs.wto.org/imrd/directdoc.asp?DDFDocuments/v/G/TBTN24/BRA1562.DOCX")</f>
        <v>https://docs.wto.org/imrd/directdoc.asp?DDFDocuments/v/G/TBTN24/BRA1562.DOCX</v>
      </c>
    </row>
    <row r="220" spans="1:18" ht="60" customHeight="1" x14ac:dyDescent="0.25">
      <c r="A220" s="2" t="s">
        <v>973</v>
      </c>
      <c r="B220" s="7">
        <v>45531</v>
      </c>
      <c r="C220" s="6" t="str">
        <f>HYPERLINK("https://eping.wto.org/en/Search?viewData= G/TBT/N/CHN/1893"," G/TBT/N/CHN/1893")</f>
        <v xml:space="preserve"> G/TBT/N/CHN/1893</v>
      </c>
      <c r="D220" s="6" t="s">
        <v>96</v>
      </c>
      <c r="E220" s="8" t="s">
        <v>225</v>
      </c>
      <c r="F220" s="8" t="s">
        <v>226</v>
      </c>
      <c r="G220" s="8" t="s">
        <v>227</v>
      </c>
      <c r="H220" s="6" t="s">
        <v>228</v>
      </c>
      <c r="I220" s="6" t="s">
        <v>229</v>
      </c>
      <c r="J220" s="6" t="s">
        <v>230</v>
      </c>
      <c r="K220" s="6" t="s">
        <v>22</v>
      </c>
      <c r="L220" s="6"/>
      <c r="M220" s="7">
        <v>45591</v>
      </c>
      <c r="N220" s="6" t="s">
        <v>24</v>
      </c>
      <c r="O220" s="8" t="s">
        <v>231</v>
      </c>
      <c r="P220" s="6" t="str">
        <f>HYPERLINK("https://docs.wto.org/imrd/directdoc.asp?DDFDocuments/t/G/TBTN24/CHN1893.DOCX", "https://docs.wto.org/imrd/directdoc.asp?DDFDocuments/t/G/TBTN24/CHN1893.DOCX")</f>
        <v>https://docs.wto.org/imrd/directdoc.asp?DDFDocuments/t/G/TBTN24/CHN1893.DOCX</v>
      </c>
      <c r="Q220" s="6" t="str">
        <f>HYPERLINK("https://docs.wto.org/imrd/directdoc.asp?DDFDocuments/u/G/TBTN24/CHN1893.DOCX", "https://docs.wto.org/imrd/directdoc.asp?DDFDocuments/u/G/TBTN24/CHN1893.DOCX")</f>
        <v>https://docs.wto.org/imrd/directdoc.asp?DDFDocuments/u/G/TBTN24/CHN1893.DOCX</v>
      </c>
      <c r="R220" s="6" t="str">
        <f>HYPERLINK("https://docs.wto.org/imrd/directdoc.asp?DDFDocuments/v/G/TBTN24/CHN1893.DOCX", "https://docs.wto.org/imrd/directdoc.asp?DDFDocuments/v/G/TBTN24/CHN1893.DOCX")</f>
        <v>https://docs.wto.org/imrd/directdoc.asp?DDFDocuments/v/G/TBTN24/CHN1893.DOCX</v>
      </c>
    </row>
    <row r="221" spans="1:18" ht="60" customHeight="1" x14ac:dyDescent="0.25">
      <c r="A221" s="2" t="s">
        <v>957</v>
      </c>
      <c r="B221" s="7">
        <v>45531</v>
      </c>
      <c r="C221" s="6" t="str">
        <f>HYPERLINK("https://eping.wto.org/en/Search?viewData= G/TBT/N/CHN/1898"," G/TBT/N/CHN/1898")</f>
        <v xml:space="preserve"> G/TBT/N/CHN/1898</v>
      </c>
      <c r="D221" s="6" t="s">
        <v>96</v>
      </c>
      <c r="E221" s="8" t="s">
        <v>166</v>
      </c>
      <c r="F221" s="8" t="s">
        <v>167</v>
      </c>
      <c r="G221" s="8" t="s">
        <v>168</v>
      </c>
      <c r="H221" s="6" t="s">
        <v>144</v>
      </c>
      <c r="I221" s="6" t="s">
        <v>169</v>
      </c>
      <c r="J221" s="6" t="s">
        <v>146</v>
      </c>
      <c r="K221" s="6" t="s">
        <v>22</v>
      </c>
      <c r="L221" s="6"/>
      <c r="M221" s="7">
        <v>45591</v>
      </c>
      <c r="N221" s="6" t="s">
        <v>24</v>
      </c>
      <c r="O221" s="8" t="s">
        <v>170</v>
      </c>
      <c r="P221" s="6" t="str">
        <f>HYPERLINK("https://docs.wto.org/imrd/directdoc.asp?DDFDocuments/t/G/TBTN24/CHN1898.DOCX", "https://docs.wto.org/imrd/directdoc.asp?DDFDocuments/t/G/TBTN24/CHN1898.DOCX")</f>
        <v>https://docs.wto.org/imrd/directdoc.asp?DDFDocuments/t/G/TBTN24/CHN1898.DOCX</v>
      </c>
      <c r="Q221" s="6" t="str">
        <f>HYPERLINK("https://docs.wto.org/imrd/directdoc.asp?DDFDocuments/u/G/TBTN24/CHN1898.DOCX", "https://docs.wto.org/imrd/directdoc.asp?DDFDocuments/u/G/TBTN24/CHN1898.DOCX")</f>
        <v>https://docs.wto.org/imrd/directdoc.asp?DDFDocuments/u/G/TBTN24/CHN1898.DOCX</v>
      </c>
      <c r="R221" s="6" t="str">
        <f>HYPERLINK("https://docs.wto.org/imrd/directdoc.asp?DDFDocuments/v/G/TBTN24/CHN1898.DOCX", "https://docs.wto.org/imrd/directdoc.asp?DDFDocuments/v/G/TBTN24/CHN1898.DOCX")</f>
        <v>https://docs.wto.org/imrd/directdoc.asp?DDFDocuments/v/G/TBTN24/CHN1898.DOCX</v>
      </c>
    </row>
    <row r="222" spans="1:18" ht="60" customHeight="1" x14ac:dyDescent="0.25">
      <c r="A222" s="2" t="s">
        <v>944</v>
      </c>
      <c r="B222" s="7">
        <v>45533</v>
      </c>
      <c r="C222" s="6" t="str">
        <f>HYPERLINK("https://eping.wto.org/en/Search?viewData= G/TBT/N/ISR/1356"," G/TBT/N/ISR/1356")</f>
        <v xml:space="preserve"> G/TBT/N/ISR/1356</v>
      </c>
      <c r="D222" s="6" t="s">
        <v>45</v>
      </c>
      <c r="E222" s="8" t="s">
        <v>46</v>
      </c>
      <c r="F222" s="8" t="s">
        <v>47</v>
      </c>
      <c r="G222" s="8" t="s">
        <v>48</v>
      </c>
      <c r="H222" s="6" t="s">
        <v>49</v>
      </c>
      <c r="I222" s="6" t="s">
        <v>50</v>
      </c>
      <c r="J222" s="6" t="s">
        <v>51</v>
      </c>
      <c r="K222" s="6" t="s">
        <v>22</v>
      </c>
      <c r="L222" s="6"/>
      <c r="M222" s="7">
        <v>45593</v>
      </c>
      <c r="N222" s="6" t="s">
        <v>24</v>
      </c>
      <c r="O222" s="8" t="s">
        <v>52</v>
      </c>
      <c r="P222" s="6" t="str">
        <f>HYPERLINK("https://docs.wto.org/imrd/directdoc.asp?DDFDocuments/t/G/TBTN24/ISR1356.DOCX", "https://docs.wto.org/imrd/directdoc.asp?DDFDocuments/t/G/TBTN24/ISR1356.DOCX")</f>
        <v>https://docs.wto.org/imrd/directdoc.asp?DDFDocuments/t/G/TBTN24/ISR1356.DOCX</v>
      </c>
      <c r="Q222" s="6"/>
      <c r="R222" s="6"/>
    </row>
    <row r="223" spans="1:18" ht="60" customHeight="1" x14ac:dyDescent="0.25">
      <c r="A223" s="2" t="s">
        <v>977</v>
      </c>
      <c r="B223" s="7">
        <v>45531</v>
      </c>
      <c r="C223" s="6" t="str">
        <f>HYPERLINK("https://eping.wto.org/en/Search?viewData= G/TBT/N/CHN/1907"," G/TBT/N/CHN/1907")</f>
        <v xml:space="preserve"> G/TBT/N/CHN/1907</v>
      </c>
      <c r="D223" s="6" t="s">
        <v>96</v>
      </c>
      <c r="E223" s="8" t="s">
        <v>247</v>
      </c>
      <c r="F223" s="8" t="s">
        <v>248</v>
      </c>
      <c r="G223" s="8" t="s">
        <v>249</v>
      </c>
      <c r="H223" s="6" t="s">
        <v>250</v>
      </c>
      <c r="I223" s="6" t="s">
        <v>251</v>
      </c>
      <c r="J223" s="6" t="s">
        <v>102</v>
      </c>
      <c r="K223" s="6" t="s">
        <v>22</v>
      </c>
      <c r="L223" s="6"/>
      <c r="M223" s="7">
        <v>45591</v>
      </c>
      <c r="N223" s="6" t="s">
        <v>24</v>
      </c>
      <c r="O223" s="8" t="s">
        <v>252</v>
      </c>
      <c r="P223" s="6" t="str">
        <f>HYPERLINK("https://docs.wto.org/imrd/directdoc.asp?DDFDocuments/t/G/TBTN24/CHN1907.DOCX", "https://docs.wto.org/imrd/directdoc.asp?DDFDocuments/t/G/TBTN24/CHN1907.DOCX")</f>
        <v>https://docs.wto.org/imrd/directdoc.asp?DDFDocuments/t/G/TBTN24/CHN1907.DOCX</v>
      </c>
      <c r="Q223" s="6"/>
      <c r="R223" s="6" t="str">
        <f>HYPERLINK("https://docs.wto.org/imrd/directdoc.asp?DDFDocuments/v/G/TBTN24/CHN1907.DOCX", "https://docs.wto.org/imrd/directdoc.asp?DDFDocuments/v/G/TBTN24/CHN1907.DOCX")</f>
        <v>https://docs.wto.org/imrd/directdoc.asp?DDFDocuments/v/G/TBTN24/CHN1907.DOCX</v>
      </c>
    </row>
    <row r="224" spans="1:18" ht="60" customHeight="1" x14ac:dyDescent="0.25">
      <c r="A224" s="2" t="s">
        <v>979</v>
      </c>
      <c r="B224" s="7">
        <v>45530</v>
      </c>
      <c r="C224" s="6" t="str">
        <f>HYPERLINK("https://eping.wto.org/en/Search?viewData= G/TBT/N/UKR/305"," G/TBT/N/UKR/305")</f>
        <v xml:space="preserve"> G/TBT/N/UKR/305</v>
      </c>
      <c r="D224" s="6" t="s">
        <v>26</v>
      </c>
      <c r="E224" s="8" t="s">
        <v>269</v>
      </c>
      <c r="F224" s="8" t="s">
        <v>270</v>
      </c>
      <c r="G224" s="8" t="s">
        <v>271</v>
      </c>
      <c r="H224" s="6" t="s">
        <v>22</v>
      </c>
      <c r="I224" s="6" t="s">
        <v>272</v>
      </c>
      <c r="J224" s="6" t="s">
        <v>273</v>
      </c>
      <c r="K224" s="6" t="s">
        <v>22</v>
      </c>
      <c r="L224" s="6"/>
      <c r="M224" s="7">
        <v>45590</v>
      </c>
      <c r="N224" s="6" t="s">
        <v>24</v>
      </c>
      <c r="O224" s="8" t="s">
        <v>274</v>
      </c>
      <c r="P224" s="6" t="str">
        <f>HYPERLINK("https://docs.wto.org/imrd/directdoc.asp?DDFDocuments/t/G/TBTN24/UKR305.DOCX", "https://docs.wto.org/imrd/directdoc.asp?DDFDocuments/t/G/TBTN24/UKR305.DOCX")</f>
        <v>https://docs.wto.org/imrd/directdoc.asp?DDFDocuments/t/G/TBTN24/UKR305.DOCX</v>
      </c>
      <c r="Q224" s="6" t="str">
        <f>HYPERLINK("https://docs.wto.org/imrd/directdoc.asp?DDFDocuments/u/G/TBTN24/UKR305.DOCX", "https://docs.wto.org/imrd/directdoc.asp?DDFDocuments/u/G/TBTN24/UKR305.DOCX")</f>
        <v>https://docs.wto.org/imrd/directdoc.asp?DDFDocuments/u/G/TBTN24/UKR305.DOCX</v>
      </c>
      <c r="R224" s="6" t="str">
        <f>HYPERLINK("https://docs.wto.org/imrd/directdoc.asp?DDFDocuments/v/G/TBTN24/UKR305.DOCX", "https://docs.wto.org/imrd/directdoc.asp?DDFDocuments/v/G/TBTN24/UKR305.DOCX")</f>
        <v>https://docs.wto.org/imrd/directdoc.asp?DDFDocuments/v/G/TBTN24/UKR305.DOCX</v>
      </c>
    </row>
    <row r="225" spans="1:18" ht="60" customHeight="1" x14ac:dyDescent="0.25">
      <c r="A225" s="2" t="s">
        <v>984</v>
      </c>
      <c r="B225" s="7">
        <v>45526</v>
      </c>
      <c r="C225" s="6" t="str">
        <f>HYPERLINK("https://eping.wto.org/en/Search?viewData= G/TBT/N/USA/2139"," G/TBT/N/USA/2139")</f>
        <v xml:space="preserve"> G/TBT/N/USA/2139</v>
      </c>
      <c r="D225" s="6" t="s">
        <v>53</v>
      </c>
      <c r="E225" s="8" t="s">
        <v>324</v>
      </c>
      <c r="F225" s="8" t="s">
        <v>325</v>
      </c>
      <c r="G225" s="8" t="s">
        <v>326</v>
      </c>
      <c r="H225" s="6" t="s">
        <v>22</v>
      </c>
      <c r="I225" s="6" t="s">
        <v>327</v>
      </c>
      <c r="J225" s="6" t="s">
        <v>328</v>
      </c>
      <c r="K225" s="6" t="s">
        <v>22</v>
      </c>
      <c r="L225" s="6"/>
      <c r="M225" s="7">
        <v>45586</v>
      </c>
      <c r="N225" s="6" t="s">
        <v>24</v>
      </c>
      <c r="O225" s="8" t="s">
        <v>329</v>
      </c>
      <c r="P225" s="6" t="str">
        <f>HYPERLINK("https://docs.wto.org/imrd/directdoc.asp?DDFDocuments/t/G/TBTN24/USA2139.DOCX", "https://docs.wto.org/imrd/directdoc.asp?DDFDocuments/t/G/TBTN24/USA2139.DOCX")</f>
        <v>https://docs.wto.org/imrd/directdoc.asp?DDFDocuments/t/G/TBTN24/USA2139.DOCX</v>
      </c>
      <c r="Q225" s="6" t="str">
        <f>HYPERLINK("https://docs.wto.org/imrd/directdoc.asp?DDFDocuments/u/G/TBTN24/USA2139.DOCX", "https://docs.wto.org/imrd/directdoc.asp?DDFDocuments/u/G/TBTN24/USA2139.DOCX")</f>
        <v>https://docs.wto.org/imrd/directdoc.asp?DDFDocuments/u/G/TBTN24/USA2139.DOCX</v>
      </c>
      <c r="R225" s="6" t="str">
        <f>HYPERLINK("https://docs.wto.org/imrd/directdoc.asp?DDFDocuments/v/G/TBTN24/USA2139.DOCX", "https://docs.wto.org/imrd/directdoc.asp?DDFDocuments/v/G/TBTN24/USA2139.DOCX")</f>
        <v>https://docs.wto.org/imrd/directdoc.asp?DDFDocuments/v/G/TBTN24/USA2139.DOCX</v>
      </c>
    </row>
    <row r="226" spans="1:18" ht="60" customHeight="1" x14ac:dyDescent="0.25">
      <c r="A226" s="2" t="s">
        <v>964</v>
      </c>
      <c r="B226" s="7">
        <v>45531</v>
      </c>
      <c r="C226" s="6" t="str">
        <f>HYPERLINK("https://eping.wto.org/en/Search?viewData= G/TBT/N/CHN/1896"," G/TBT/N/CHN/1896")</f>
        <v xml:space="preserve"> G/TBT/N/CHN/1896</v>
      </c>
      <c r="D226" s="6" t="s">
        <v>96</v>
      </c>
      <c r="E226" s="8" t="s">
        <v>201</v>
      </c>
      <c r="F226" s="8" t="s">
        <v>202</v>
      </c>
      <c r="G226" s="8" t="s">
        <v>203</v>
      </c>
      <c r="H226" s="6" t="s">
        <v>204</v>
      </c>
      <c r="I226" s="6" t="s">
        <v>205</v>
      </c>
      <c r="J226" s="6" t="s">
        <v>73</v>
      </c>
      <c r="K226" s="6" t="s">
        <v>22</v>
      </c>
      <c r="L226" s="6"/>
      <c r="M226" s="7">
        <v>45591</v>
      </c>
      <c r="N226" s="6" t="s">
        <v>24</v>
      </c>
      <c r="O226" s="8" t="s">
        <v>206</v>
      </c>
      <c r="P226" s="6" t="str">
        <f>HYPERLINK("https://docs.wto.org/imrd/directdoc.asp?DDFDocuments/t/G/TBTN24/CHN1896.DOCX", "https://docs.wto.org/imrd/directdoc.asp?DDFDocuments/t/G/TBTN24/CHN1896.DOCX")</f>
        <v>https://docs.wto.org/imrd/directdoc.asp?DDFDocuments/t/G/TBTN24/CHN1896.DOCX</v>
      </c>
      <c r="Q226" s="6" t="str">
        <f>HYPERLINK("https://docs.wto.org/imrd/directdoc.asp?DDFDocuments/u/G/TBTN24/CHN1896.DOCX", "https://docs.wto.org/imrd/directdoc.asp?DDFDocuments/u/G/TBTN24/CHN1896.DOCX")</f>
        <v>https://docs.wto.org/imrd/directdoc.asp?DDFDocuments/u/G/TBTN24/CHN1896.DOCX</v>
      </c>
      <c r="R226" s="6" t="str">
        <f>HYPERLINK("https://docs.wto.org/imrd/directdoc.asp?DDFDocuments/v/G/TBTN24/CHN1896.DOCX", "https://docs.wto.org/imrd/directdoc.asp?DDFDocuments/v/G/TBTN24/CHN1896.DOCX")</f>
        <v>https://docs.wto.org/imrd/directdoc.asp?DDFDocuments/v/G/TBTN24/CHN1896.DOCX</v>
      </c>
    </row>
    <row r="227" spans="1:18" ht="60" customHeight="1" x14ac:dyDescent="0.25">
      <c r="A227" s="2" t="s">
        <v>947</v>
      </c>
      <c r="B227" s="7">
        <v>45532</v>
      </c>
      <c r="C227" s="6" t="str">
        <f>HYPERLINK("https://eping.wto.org/en/Search?viewData= G/TBT/N/NZL/139"," G/TBT/N/NZL/139")</f>
        <v xml:space="preserve"> G/TBT/N/NZL/139</v>
      </c>
      <c r="D227" s="6" t="s">
        <v>88</v>
      </c>
      <c r="E227" s="8" t="s">
        <v>89</v>
      </c>
      <c r="F227" s="8" t="s">
        <v>90</v>
      </c>
      <c r="G227" s="8" t="s">
        <v>91</v>
      </c>
      <c r="H227" s="6" t="s">
        <v>92</v>
      </c>
      <c r="I227" s="6" t="s">
        <v>93</v>
      </c>
      <c r="J227" s="6" t="s">
        <v>23</v>
      </c>
      <c r="K227" s="6" t="s">
        <v>94</v>
      </c>
      <c r="L227" s="6"/>
      <c r="M227" s="7">
        <v>45592</v>
      </c>
      <c r="N227" s="6" t="s">
        <v>24</v>
      </c>
      <c r="O227" s="8" t="s">
        <v>95</v>
      </c>
      <c r="P227" s="6" t="str">
        <f>HYPERLINK("https://docs.wto.org/imrd/directdoc.asp?DDFDocuments/t/G/TBTN24/NZL139.DOCX", "https://docs.wto.org/imrd/directdoc.asp?DDFDocuments/t/G/TBTN24/NZL139.DOCX")</f>
        <v>https://docs.wto.org/imrd/directdoc.asp?DDFDocuments/t/G/TBTN24/NZL139.DOCX</v>
      </c>
      <c r="Q227" s="6"/>
      <c r="R227" s="6" t="str">
        <f>HYPERLINK("https://docs.wto.org/imrd/directdoc.asp?DDFDocuments/v/G/TBTN24/NZL139.DOCX", "https://docs.wto.org/imrd/directdoc.asp?DDFDocuments/v/G/TBTN24/NZL139.DOCX")</f>
        <v>https://docs.wto.org/imrd/directdoc.asp?DDFDocuments/v/G/TBTN24/NZL139.DOCX</v>
      </c>
    </row>
    <row r="228" spans="1:18" ht="60" customHeight="1" x14ac:dyDescent="0.25">
      <c r="A228" s="2" t="s">
        <v>937</v>
      </c>
      <c r="B228" s="7">
        <v>45525</v>
      </c>
      <c r="C228" s="6" t="str">
        <f>HYPERLINK("https://eping.wto.org/en/Search?viewData= G/TBT/N/TUR/219"," G/TBT/N/TUR/219")</f>
        <v xml:space="preserve"> G/TBT/N/TUR/219</v>
      </c>
      <c r="D228" s="6" t="s">
        <v>359</v>
      </c>
      <c r="E228" s="8" t="s">
        <v>360</v>
      </c>
      <c r="F228" s="8" t="s">
        <v>361</v>
      </c>
      <c r="G228" s="8" t="s">
        <v>362</v>
      </c>
      <c r="H228" s="6" t="s">
        <v>363</v>
      </c>
      <c r="I228" s="6" t="s">
        <v>364</v>
      </c>
      <c r="J228" s="6" t="s">
        <v>43</v>
      </c>
      <c r="K228" s="6" t="s">
        <v>38</v>
      </c>
      <c r="L228" s="6"/>
      <c r="M228" s="7">
        <v>45585</v>
      </c>
      <c r="N228" s="6" t="s">
        <v>24</v>
      </c>
      <c r="O228" s="8" t="s">
        <v>365</v>
      </c>
      <c r="P228" s="6" t="str">
        <f>HYPERLINK("https://docs.wto.org/imrd/directdoc.asp?DDFDocuments/t/G/TBTN24/TUR219.DOCX", "https://docs.wto.org/imrd/directdoc.asp?DDFDocuments/t/G/TBTN24/TUR219.DOCX")</f>
        <v>https://docs.wto.org/imrd/directdoc.asp?DDFDocuments/t/G/TBTN24/TUR219.DOCX</v>
      </c>
      <c r="Q228" s="6" t="str">
        <f>HYPERLINK("https://docs.wto.org/imrd/directdoc.asp?DDFDocuments/u/G/TBTN24/TUR219.DOCX", "https://docs.wto.org/imrd/directdoc.asp?DDFDocuments/u/G/TBTN24/TUR219.DOCX")</f>
        <v>https://docs.wto.org/imrd/directdoc.asp?DDFDocuments/u/G/TBTN24/TUR219.DOCX</v>
      </c>
      <c r="R228" s="6" t="str">
        <f>HYPERLINK("https://docs.wto.org/imrd/directdoc.asp?DDFDocuments/v/G/TBTN24/TUR219.DOCX", "https://docs.wto.org/imrd/directdoc.asp?DDFDocuments/v/G/TBTN24/TUR219.DOCX")</f>
        <v>https://docs.wto.org/imrd/directdoc.asp?DDFDocuments/v/G/TBTN24/TUR219.DOCX</v>
      </c>
    </row>
  </sheetData>
  <sortState xmlns:xlrd2="http://schemas.microsoft.com/office/spreadsheetml/2017/richdata2" ref="A2:R228">
    <sortCondition ref="A2:A22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2024-09-02T11:57:09Z</dcterms:created>
  <dcterms:modified xsi:type="dcterms:W3CDTF">2024-09-02T13:09:03Z</dcterms:modified>
</cp:coreProperties>
</file>